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P:\Impact Fees\FORMS and Fee Schedules\Estimators and calculation sheets\2025-2029\"/>
    </mc:Choice>
  </mc:AlternateContent>
  <xr:revisionPtr revIDLastSave="0" documentId="13_ncr:1_{BD088199-438B-4AC1-B976-864694D6E691}" xr6:coauthVersionLast="47" xr6:coauthVersionMax="47" xr10:uidLastSave="{00000000-0000-0000-0000-000000000000}"/>
  <bookViews>
    <workbookView xWindow="28680" yWindow="-120" windowWidth="29040" windowHeight="15840" tabRatio="725" activeTab="2" xr2:uid="{00000000-000D-0000-FFFF-FFFF00000000}"/>
  </bookViews>
  <sheets>
    <sheet name="Mixed Use Summation" sheetId="1" r:id="rId1"/>
    <sheet name="Residential" sheetId="2" r:id="rId2"/>
    <sheet name="NonResidential" sheetId="7" r:id="rId3"/>
    <sheet name="Source_Fire" sheetId="4" state="hidden" r:id="rId4"/>
    <sheet name="Source_Transport" sheetId="3" state="hidden" r:id="rId5"/>
    <sheet name="Source_Sewer" sheetId="6" state="hidden" r:id="rId6"/>
    <sheet name="Source_Water" sheetId="5" state="hidden" r:id="rId7"/>
    <sheet name="Changes" sheetId="8" state="hidden" r:id="rId8"/>
  </sheets>
  <definedNames>
    <definedName name="_xlnm.Print_Area" localSheetId="0">'Mixed Use Summation'!$A$1:$M$19</definedName>
    <definedName name="_xlnm.Print_Area" localSheetId="1">Residential!$A$1:$F$99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4" i="5" l="1"/>
  <c r="D54" i="5" s="1"/>
  <c r="A55" i="5"/>
  <c r="D55" i="5" s="1"/>
  <c r="A56" i="5"/>
  <c r="A57" i="5"/>
  <c r="D57" i="5" s="1"/>
  <c r="A53" i="5"/>
  <c r="D53" i="5" s="1"/>
  <c r="A29" i="5"/>
  <c r="D29" i="5" s="1"/>
  <c r="A30" i="5"/>
  <c r="A31" i="5"/>
  <c r="D31" i="5" s="1"/>
  <c r="A32" i="5"/>
  <c r="A33" i="5"/>
  <c r="D33" i="5" s="1"/>
  <c r="A34" i="5"/>
  <c r="A35" i="5"/>
  <c r="A36" i="5"/>
  <c r="D36" i="5" s="1"/>
  <c r="A37" i="5"/>
  <c r="A38" i="5"/>
  <c r="D38" i="5" s="1"/>
  <c r="A39" i="5"/>
  <c r="A40" i="5"/>
  <c r="A41" i="5"/>
  <c r="D41" i="5" s="1"/>
  <c r="A42" i="5"/>
  <c r="A43" i="5"/>
  <c r="D43" i="5" s="1"/>
  <c r="A44" i="5"/>
  <c r="A45" i="5"/>
  <c r="D45" i="5" s="1"/>
  <c r="A46" i="5"/>
  <c r="A47" i="5"/>
  <c r="A28" i="5"/>
  <c r="D28" i="5" s="1"/>
  <c r="A7" i="5"/>
  <c r="D7" i="5" s="1"/>
  <c r="A8" i="5"/>
  <c r="D8" i="5" s="1"/>
  <c r="A9" i="5"/>
  <c r="D9" i="5" s="1"/>
  <c r="A10" i="5"/>
  <c r="A11" i="5"/>
  <c r="D11" i="5" s="1"/>
  <c r="A12" i="5"/>
  <c r="A13" i="5"/>
  <c r="A14" i="5"/>
  <c r="A15" i="5"/>
  <c r="A16" i="5"/>
  <c r="A17" i="5"/>
  <c r="A18" i="5"/>
  <c r="D18" i="5" s="1"/>
  <c r="A19" i="5"/>
  <c r="D19" i="5" s="1"/>
  <c r="A20" i="5"/>
  <c r="D20" i="5" s="1"/>
  <c r="A21" i="5"/>
  <c r="D21" i="5" s="1"/>
  <c r="A22" i="5"/>
  <c r="A23" i="5"/>
  <c r="D23" i="5" s="1"/>
  <c r="A24" i="5"/>
  <c r="A6" i="5"/>
  <c r="D6" i="5" s="1"/>
  <c r="A28" i="6"/>
  <c r="D28" i="6" s="1"/>
  <c r="A29" i="6"/>
  <c r="D29" i="6" s="1"/>
  <c r="A30" i="6"/>
  <c r="D30" i="6" s="1"/>
  <c r="A31" i="6"/>
  <c r="D31" i="6" s="1"/>
  <c r="A32" i="6"/>
  <c r="D32" i="6" s="1"/>
  <c r="A33" i="6"/>
  <c r="D33" i="6" s="1"/>
  <c r="A34" i="6"/>
  <c r="D34" i="6" s="1"/>
  <c r="A35" i="6"/>
  <c r="D35" i="6" s="1"/>
  <c r="A36" i="6"/>
  <c r="A37" i="6"/>
  <c r="A38" i="6"/>
  <c r="A39" i="6"/>
  <c r="A40" i="6"/>
  <c r="D40" i="6" s="1"/>
  <c r="A41" i="6"/>
  <c r="D41" i="6" s="1"/>
  <c r="A42" i="6"/>
  <c r="D42" i="6" s="1"/>
  <c r="A43" i="6"/>
  <c r="A44" i="6"/>
  <c r="D44" i="6" s="1"/>
  <c r="A45" i="6"/>
  <c r="D45" i="6" s="1"/>
  <c r="A46" i="6"/>
  <c r="D46" i="6" s="1"/>
  <c r="A27" i="6"/>
  <c r="D27" i="6" s="1"/>
  <c r="A6" i="6"/>
  <c r="A7" i="6"/>
  <c r="A8" i="6"/>
  <c r="A9" i="6"/>
  <c r="A10" i="6"/>
  <c r="A11" i="6"/>
  <c r="D11" i="6" s="1"/>
  <c r="A12" i="6"/>
  <c r="D12" i="6" s="1"/>
  <c r="A13" i="6"/>
  <c r="A14" i="6"/>
  <c r="A15" i="6"/>
  <c r="D15" i="6" s="1"/>
  <c r="A16" i="6"/>
  <c r="A17" i="6"/>
  <c r="D17" i="6" s="1"/>
  <c r="A18" i="6"/>
  <c r="A19" i="6"/>
  <c r="A20" i="6"/>
  <c r="A21" i="6"/>
  <c r="A22" i="6"/>
  <c r="A23" i="6"/>
  <c r="D23" i="6" s="1"/>
  <c r="A5" i="6"/>
  <c r="D5" i="6" s="1"/>
  <c r="A58" i="5"/>
  <c r="D56" i="5"/>
  <c r="D47" i="5"/>
  <c r="D46" i="5"/>
  <c r="D44" i="5"/>
  <c r="D42" i="5"/>
  <c r="D40" i="5"/>
  <c r="D39" i="5"/>
  <c r="D37" i="5"/>
  <c r="D35" i="5"/>
  <c r="D34" i="5"/>
  <c r="D32" i="5"/>
  <c r="D30" i="5"/>
  <c r="D24" i="5"/>
  <c r="D22" i="5"/>
  <c r="D17" i="5"/>
  <c r="D16" i="5"/>
  <c r="D15" i="5"/>
  <c r="D14" i="5"/>
  <c r="D13" i="5"/>
  <c r="D12" i="5"/>
  <c r="D10" i="5"/>
  <c r="D43" i="6"/>
  <c r="D39" i="6"/>
  <c r="D38" i="6"/>
  <c r="D37" i="6"/>
  <c r="D36" i="6"/>
  <c r="D6" i="6"/>
  <c r="D7" i="6"/>
  <c r="D8" i="6"/>
  <c r="D9" i="6"/>
  <c r="D10" i="6"/>
  <c r="D13" i="6"/>
  <c r="D14" i="6"/>
  <c r="D16" i="6"/>
  <c r="D18" i="6"/>
  <c r="D19" i="6"/>
  <c r="D20" i="6"/>
  <c r="D21" i="6"/>
  <c r="D22" i="6"/>
  <c r="A52" i="6"/>
  <c r="A53" i="6"/>
  <c r="A54" i="6"/>
  <c r="A55" i="6"/>
  <c r="A56" i="6"/>
  <c r="D67" i="3"/>
  <c r="D66" i="3"/>
  <c r="D65" i="3"/>
  <c r="D64" i="3"/>
  <c r="D61" i="3"/>
  <c r="D60" i="3"/>
  <c r="D58" i="3"/>
  <c r="D57" i="3"/>
  <c r="D56" i="3"/>
  <c r="D55" i="3"/>
  <c r="A29" i="3"/>
  <c r="D29" i="3" s="1"/>
  <c r="A30" i="3"/>
  <c r="D30" i="3" s="1"/>
  <c r="A31" i="3"/>
  <c r="D31" i="3" s="1"/>
  <c r="A32" i="3"/>
  <c r="A33" i="3"/>
  <c r="A34" i="3"/>
  <c r="A35" i="3"/>
  <c r="A36" i="3"/>
  <c r="A37" i="3"/>
  <c r="A38" i="3"/>
  <c r="A39" i="3"/>
  <c r="A40" i="3"/>
  <c r="A41" i="3"/>
  <c r="A42" i="3"/>
  <c r="D42" i="3" s="1"/>
  <c r="A43" i="3"/>
  <c r="D43" i="3" s="1"/>
  <c r="A44" i="3"/>
  <c r="A45" i="3"/>
  <c r="D45" i="3" s="1"/>
  <c r="A46" i="3"/>
  <c r="D46" i="3" s="1"/>
  <c r="A47" i="3"/>
  <c r="A28" i="3"/>
  <c r="D28" i="3" s="1"/>
  <c r="A6" i="3"/>
  <c r="D6" i="3" s="1"/>
  <c r="A7" i="3"/>
  <c r="D7" i="3" s="1"/>
  <c r="A8" i="3"/>
  <c r="D8" i="3" s="1"/>
  <c r="A9" i="3"/>
  <c r="A10" i="3"/>
  <c r="A11" i="3"/>
  <c r="A12" i="3"/>
  <c r="A13" i="3"/>
  <c r="A14" i="3"/>
  <c r="A15" i="3"/>
  <c r="A16" i="3"/>
  <c r="A17" i="3"/>
  <c r="A18" i="3"/>
  <c r="A19" i="3"/>
  <c r="D19" i="3" s="1"/>
  <c r="A20" i="3"/>
  <c r="D20" i="3" s="1"/>
  <c r="A21" i="3"/>
  <c r="D21" i="3" s="1"/>
  <c r="A22" i="3"/>
  <c r="D22" i="3" s="1"/>
  <c r="A23" i="3"/>
  <c r="D23" i="3" s="1"/>
  <c r="A5" i="3"/>
  <c r="D5" i="3" s="1"/>
  <c r="D44" i="3"/>
  <c r="D47" i="6" l="1"/>
  <c r="D48" i="5"/>
  <c r="D58" i="5"/>
  <c r="G11" i="7" s="1"/>
  <c r="D25" i="5"/>
  <c r="D24" i="6"/>
  <c r="A46" i="4"/>
  <c r="D46" i="4" s="1"/>
  <c r="A28" i="4"/>
  <c r="D28" i="4" s="1"/>
  <c r="A29" i="4"/>
  <c r="D29" i="4" s="1"/>
  <c r="A30" i="4"/>
  <c r="D30" i="4" s="1"/>
  <c r="A31" i="4"/>
  <c r="D31" i="4" s="1"/>
  <c r="A32" i="4"/>
  <c r="D32" i="4" s="1"/>
  <c r="A33" i="4"/>
  <c r="D33" i="4" s="1"/>
  <c r="A34" i="4"/>
  <c r="D34" i="4" s="1"/>
  <c r="A35" i="4"/>
  <c r="D35" i="4" s="1"/>
  <c r="A36" i="4"/>
  <c r="D36" i="4" s="1"/>
  <c r="A37" i="4"/>
  <c r="D37" i="4" s="1"/>
  <c r="A38" i="4"/>
  <c r="D38" i="4" s="1"/>
  <c r="A39" i="4"/>
  <c r="D39" i="4" s="1"/>
  <c r="A40" i="4"/>
  <c r="D40" i="4" s="1"/>
  <c r="A41" i="4"/>
  <c r="D41" i="4" s="1"/>
  <c r="A42" i="4"/>
  <c r="D42" i="4" s="1"/>
  <c r="A43" i="4"/>
  <c r="D43" i="4" s="1"/>
  <c r="A44" i="4"/>
  <c r="D44" i="4" s="1"/>
  <c r="A45" i="4"/>
  <c r="D45" i="4" s="1"/>
  <c r="A27" i="4"/>
  <c r="D27" i="4" s="1"/>
  <c r="A6" i="4"/>
  <c r="D6" i="4" s="1"/>
  <c r="A7" i="4"/>
  <c r="D7" i="4" s="1"/>
  <c r="A8" i="4"/>
  <c r="D8" i="4" s="1"/>
  <c r="A9" i="4"/>
  <c r="D9" i="4" s="1"/>
  <c r="A10" i="4"/>
  <c r="D10" i="4" s="1"/>
  <c r="A11" i="4"/>
  <c r="D11" i="4" s="1"/>
  <c r="A12" i="4"/>
  <c r="D12" i="4" s="1"/>
  <c r="A13" i="4"/>
  <c r="D13" i="4" s="1"/>
  <c r="A14" i="4"/>
  <c r="D14" i="4" s="1"/>
  <c r="A15" i="4"/>
  <c r="D15" i="4" s="1"/>
  <c r="A16" i="4"/>
  <c r="D16" i="4" s="1"/>
  <c r="A17" i="4"/>
  <c r="D17" i="4" s="1"/>
  <c r="A18" i="4"/>
  <c r="D18" i="4" s="1"/>
  <c r="A19" i="4"/>
  <c r="D19" i="4" s="1"/>
  <c r="A20" i="4"/>
  <c r="D20" i="4" s="1"/>
  <c r="A21" i="4"/>
  <c r="D21" i="4" s="1"/>
  <c r="A22" i="4"/>
  <c r="D22" i="4" s="1"/>
  <c r="A23" i="4"/>
  <c r="D23" i="4" s="1"/>
  <c r="A5" i="4"/>
  <c r="D5" i="4" s="1"/>
  <c r="A67" i="3"/>
  <c r="D69" i="3"/>
  <c r="A66" i="3"/>
  <c r="A65" i="3"/>
  <c r="A64" i="3"/>
  <c r="A63" i="3"/>
  <c r="D63" i="3" s="1"/>
  <c r="A62" i="3"/>
  <c r="D62" i="3" s="1"/>
  <c r="A61" i="3"/>
  <c r="A60" i="3"/>
  <c r="A59" i="3"/>
  <c r="D59" i="3" s="1"/>
  <c r="A58" i="3"/>
  <c r="A57" i="3"/>
  <c r="A56" i="3"/>
  <c r="A55" i="3"/>
  <c r="D50" i="3"/>
  <c r="D47" i="3"/>
  <c r="D41" i="3"/>
  <c r="D40" i="3"/>
  <c r="D39" i="3"/>
  <c r="D38" i="3"/>
  <c r="D37" i="3"/>
  <c r="D36" i="3"/>
  <c r="D35" i="3"/>
  <c r="D34" i="3"/>
  <c r="D33" i="3"/>
  <c r="D32" i="3"/>
  <c r="D49" i="3" s="1"/>
  <c r="D18" i="3"/>
  <c r="D17" i="3"/>
  <c r="D16" i="3"/>
  <c r="D15" i="3"/>
  <c r="D14" i="3"/>
  <c r="D13" i="3"/>
  <c r="D12" i="3"/>
  <c r="D11" i="3"/>
  <c r="D10" i="3"/>
  <c r="D9" i="3"/>
  <c r="D56" i="6"/>
  <c r="D55" i="6"/>
  <c r="D54" i="6"/>
  <c r="D53" i="6"/>
  <c r="D52" i="6"/>
  <c r="A54" i="4"/>
  <c r="D54" i="4" s="1"/>
  <c r="A53" i="4"/>
  <c r="D53" i="4" s="1"/>
  <c r="A52" i="4"/>
  <c r="D52" i="4" s="1"/>
  <c r="A51" i="4"/>
  <c r="D51" i="4" s="1"/>
  <c r="D25" i="3" l="1"/>
  <c r="D48" i="6"/>
  <c r="D49" i="5"/>
  <c r="D47" i="4"/>
  <c r="D57" i="6"/>
  <c r="D55" i="4"/>
  <c r="G8" i="7" s="1"/>
  <c r="D68" i="3"/>
  <c r="D70" i="3" s="1"/>
  <c r="G10" i="7" s="1"/>
  <c r="F8" i="2" l="1"/>
  <c r="C8" i="1"/>
  <c r="F10" i="2"/>
  <c r="C10" i="1"/>
  <c r="G9" i="7"/>
  <c r="D51" i="3"/>
  <c r="F9" i="2" s="1"/>
  <c r="F7" i="2"/>
  <c r="C7" i="1"/>
  <c r="C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City of Bozeman</author>
  </authors>
  <commentList>
    <comment ref="E12" authorId="0" shapeId="0" xr:uid="{00000000-0006-0000-0100-000004000000}">
      <text>
        <r>
          <rPr>
            <b/>
            <sz val="9"/>
            <color indexed="81"/>
            <rFont val="Tahoma"/>
            <family val="2"/>
          </rPr>
          <t xml:space="preserve">If your project is located in the Downtown area please enter 0.71 in this cell.
</t>
        </r>
        <r>
          <rPr>
            <b/>
            <sz val="9"/>
            <color indexed="53"/>
            <rFont val="Tahoma"/>
            <family val="2"/>
          </rPr>
          <t>If you are in the Univesity Trip Exchange District area refer to the fee study for area and use.</t>
        </r>
      </text>
    </comment>
    <comment ref="B14" authorId="0" shapeId="0" xr:uid="{00000000-0006-0000-0100-000001000000}">
      <text>
        <r>
          <rPr>
            <sz val="12"/>
            <color indexed="81"/>
            <rFont val="Tahoma"/>
            <family val="2"/>
          </rPr>
          <t xml:space="preserve">Enter the number of homes in each size range listed in a row that will be built with your project. You can mix and match sizes if appropriate for a multi-unit complex.
Size of living area does not include accessory buildings or garage spaces. Accessory Dwelling Units are placed in the multi-household section.
</t>
        </r>
        <r>
          <rPr>
            <sz val="12"/>
            <color indexed="10"/>
            <rFont val="Tahoma"/>
            <family val="2"/>
          </rPr>
          <t>If you are replacing an existing home, put a negative sign in front of the area entered in the appropriate row for existing home size to credit against future fees.</t>
        </r>
      </text>
    </comment>
    <comment ref="E14" authorId="0" shapeId="0" xr:uid="{BDC10D25-0575-4B27-893B-510880A6E135}">
      <text>
        <r>
          <rPr>
            <sz val="12"/>
            <color indexed="81"/>
            <rFont val="Tahoma"/>
            <family val="2"/>
          </rPr>
          <t xml:space="preserve">Enter the number of homes in each size range listed in a row that will be built with your project. You can mix and match sizes if appropriate for a multi-unit complex.
Size of living area does not include accessory buildings or garage spaces. Accessory Dwelling Units are placed in the multi-household section.
</t>
        </r>
        <r>
          <rPr>
            <sz val="12"/>
            <color indexed="10"/>
            <rFont val="Tahoma"/>
            <family val="2"/>
          </rPr>
          <t>If you are replacing an existing home, put a negative sign in front of the area entered in the appropriate row for existing home size to credit against future fees.</t>
        </r>
      </text>
    </comment>
    <comment ref="B35" authorId="0" shapeId="0" xr:uid="{00000000-0006-0000-0100-000003000000}">
      <text>
        <r>
          <rPr>
            <sz val="12"/>
            <color indexed="81"/>
            <rFont val="Tahoma"/>
            <family val="2"/>
          </rPr>
          <t xml:space="preserve">Enter the number of homes in each size range listed in a row that will be built with your project. You can mix and match sizes if appropriate for a multi-unit complex.
Size of living area does not include accessory buildings or garage spaces. Accessory Dwelling Units are placed in the homes less than 1,400 sq ft row. 
</t>
        </r>
        <r>
          <rPr>
            <sz val="12"/>
            <color indexed="10"/>
            <rFont val="Tahoma"/>
            <family val="2"/>
          </rPr>
          <t xml:space="preserve">
If you are replacing an existing home, put a negative sign in front of the area entered in the appropriate row for existing home size to credit against future fees.</t>
        </r>
      </text>
    </comment>
    <comment ref="E35" authorId="0" shapeId="0" xr:uid="{33442EA0-F1B3-483F-8AC7-5E802CC89208}">
      <text>
        <r>
          <rPr>
            <sz val="12"/>
            <color indexed="81"/>
            <rFont val="Tahoma"/>
            <family val="2"/>
          </rPr>
          <t xml:space="preserve">Enter the number of homes in each size range listed in a row that will be built with your project. You can mix and match sizes if appropriate for a multi-unit complex.
Size of living area does not include accessory buildings or garage spaces. Accessory Dwelling Units are placed in the homes less than 1,400 sq ft row. 
</t>
        </r>
        <r>
          <rPr>
            <sz val="12"/>
            <color indexed="10"/>
            <rFont val="Tahoma"/>
            <family val="2"/>
          </rPr>
          <t xml:space="preserve">
If you are replacing an existing home, put a negative sign in front of the area entered in the appropriate row for existing home size to credit against future fees.</t>
        </r>
      </text>
    </comment>
    <comment ref="B58" authorId="0" shapeId="0" xr:uid="{0F95E725-19D0-4727-9149-257D676A6304}">
      <text>
        <r>
          <rPr>
            <sz val="12"/>
            <color indexed="81"/>
            <rFont val="Tahoma"/>
            <family val="2"/>
          </rPr>
          <t xml:space="preserve">Enter the number of homes in each size range listed in a row that will be built with your project. You can mix and match sizes if appropriate for a multi-unit complex.
Size of living area does not include accessory buildings or garage spaces. Accessory Dwelling Units are placed in the multi-household section.
</t>
        </r>
        <r>
          <rPr>
            <sz val="12"/>
            <color indexed="10"/>
            <rFont val="Tahoma"/>
            <family val="2"/>
          </rPr>
          <t>If you are replacing an existing home, put a negative sign in front of the area entered in the appropriate row for existing home size to credit against future fees.</t>
        </r>
      </text>
    </comment>
    <comment ref="E58" authorId="0" shapeId="0" xr:uid="{AFF84B7B-02D8-4378-AE3F-80BFE7439ECB}">
      <text>
        <r>
          <rPr>
            <sz val="12"/>
            <color indexed="81"/>
            <rFont val="Tahoma"/>
            <family val="2"/>
          </rPr>
          <t xml:space="preserve">Enter the number of homes in each size range listed in a row that will be built with your project. You can mix and match sizes if appropriate for a multi-unit complex.
Size of living area does not include accessory buildings or garage spaces. Accessory Dwelling Units are placed in the multi-household section.
</t>
        </r>
        <r>
          <rPr>
            <sz val="12"/>
            <color indexed="10"/>
            <rFont val="Tahoma"/>
            <family val="2"/>
          </rPr>
          <t>If you are replacing an existing home, put a negative sign in front of the area entered in the appropriate row for existing home size to credit against future fees.</t>
        </r>
      </text>
    </comment>
    <comment ref="B79" authorId="0" shapeId="0" xr:uid="{FF195718-667F-44EA-B759-511CEF8AF008}">
      <text>
        <r>
          <rPr>
            <sz val="12"/>
            <color indexed="81"/>
            <rFont val="Tahoma"/>
            <family val="2"/>
          </rPr>
          <t xml:space="preserve">Enter the number of homes in each size range listed in a row that will be built with your project. You can mix and match sizes if appropriate for a multi-unit complex.
Size of living area does not include accessory buildings or garage spaces. Accessory Dwelling Units are placed in the homes less than 1,400 sq ft row. 
</t>
        </r>
        <r>
          <rPr>
            <sz val="12"/>
            <color indexed="10"/>
            <rFont val="Tahoma"/>
            <family val="2"/>
          </rPr>
          <t xml:space="preserve">
If you are replacing an existing home, put a negative sign in front of the area entered in the appropriate row for existing home size to credit against future fees.</t>
        </r>
      </text>
    </comment>
    <comment ref="E79" authorId="0" shapeId="0" xr:uid="{9BD8243D-E5D3-4AEF-86E3-E78F5309F91A}">
      <text>
        <r>
          <rPr>
            <sz val="12"/>
            <color indexed="81"/>
            <rFont val="Tahoma"/>
            <family val="2"/>
          </rPr>
          <t xml:space="preserve">Enter the number of homes in each size range listed in a row that will be built with your project. You can mix and match sizes if appropriate for a multi-unit complex.
Size of living area does not include accessory buildings or garage spaces. Accessory Dwelling Units are placed in the homes less than 1,400 sq ft row. 
</t>
        </r>
        <r>
          <rPr>
            <sz val="12"/>
            <color indexed="10"/>
            <rFont val="Tahoma"/>
            <family val="2"/>
          </rPr>
          <t xml:space="preserve">
If you are replacing an existing home, put a negative sign in front of the area entered in the appropriate row for existing home size to credit against future fees.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City of Bozeman</author>
  </authors>
  <commentList>
    <comment ref="B7" authorId="0" shapeId="0" xr:uid="{00000000-0006-0000-0200-000001000000}">
      <text>
        <r>
          <rPr>
            <sz val="12"/>
            <color indexed="81"/>
            <rFont val="Tahoma"/>
            <family val="2"/>
          </rPr>
          <t xml:space="preserve">Enter the number of square feet of each use in your facility. You can mix and match types if appropriate for a multi-use complex. </t>
        </r>
        <r>
          <rPr>
            <sz val="12"/>
            <color indexed="10"/>
            <rFont val="Tahoma"/>
            <family val="2"/>
          </rPr>
          <t>Put a negative sign in front of the area entered in the appropriate row for existing uses to credit against future fees.</t>
        </r>
        <r>
          <rPr>
            <sz val="12"/>
            <color indexed="81"/>
            <rFont val="Tahoma"/>
            <family val="2"/>
          </rPr>
          <t xml:space="preserve">
Unless an individual use is greater than 25% of the overall area of the building it is included with the primary use of the structure.
Some items listed have unique demand measures. In such cases list the number of units of the use shown in the line.</t>
        </r>
      </text>
    </comment>
    <comment ref="B22" authorId="0" shapeId="0" xr:uid="{00000000-0006-0000-0200-000002000000}">
      <text>
        <r>
          <rPr>
            <b/>
            <sz val="9"/>
            <color indexed="81"/>
            <rFont val="Tahoma"/>
            <family val="2"/>
          </rPr>
          <t xml:space="preserve">If the project is located in the Downtown area please enter 0.71 in this cell.
</t>
        </r>
        <r>
          <rPr>
            <b/>
            <sz val="9"/>
            <color indexed="53"/>
            <rFont val="Tahoma"/>
            <family val="2"/>
          </rPr>
          <t>If the projects is in the University Trip Exchange District area check the TED study document for relevant uses and locations.</t>
        </r>
      </text>
    </comment>
    <comment ref="B26" authorId="0" shapeId="0" xr:uid="{00000000-0006-0000-0200-000003000000}">
      <text>
        <r>
          <rPr>
            <sz val="12"/>
            <color indexed="81"/>
            <rFont val="Tahoma"/>
            <family val="2"/>
          </rPr>
          <t>Enter the number of water meters of each size used in your project.</t>
        </r>
        <r>
          <rPr>
            <b/>
            <sz val="9"/>
            <color indexed="81"/>
            <rFont val="Tahoma"/>
            <family val="2"/>
          </rPr>
          <t xml:space="preserve">
</t>
        </r>
        <r>
          <rPr>
            <sz val="12"/>
            <color indexed="10"/>
            <rFont val="Tahoma"/>
            <family val="2"/>
          </rPr>
          <t>If you are changing meter sizes put a negative sign in front of the number of meters in the correct row. This will create an offset and reduce the fee due, if any.</t>
        </r>
      </text>
    </comment>
    <comment ref="F26" authorId="0" shapeId="0" xr:uid="{00000000-0006-0000-0200-000004000000}">
      <text>
        <r>
          <rPr>
            <sz val="12"/>
            <color indexed="81"/>
            <rFont val="Tahoma"/>
            <family val="2"/>
          </rPr>
          <t xml:space="preserve">Enter the number of square feet of each use in your facility. You can mix and match types if appropriate for a multi-use complex. </t>
        </r>
        <r>
          <rPr>
            <sz val="12"/>
            <color indexed="10"/>
            <rFont val="Tahoma"/>
            <family val="2"/>
          </rPr>
          <t>Put a negative sign in front of the area entered in the appropriate row for existing uses to credit against future fees.</t>
        </r>
        <r>
          <rPr>
            <sz val="12"/>
            <color indexed="81"/>
            <rFont val="Tahoma"/>
            <family val="2"/>
          </rPr>
          <t xml:space="preserve">
Unless an individual use is greater than 25% of the overall area of the building it is included with the primary use of the structure.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City of Bozeman</author>
  </authors>
  <commentList>
    <comment ref="A4" authorId="0" shapeId="0" xr:uid="{CF052BD2-8A5C-4639-AA3F-F70E95800796}">
      <text>
        <r>
          <rPr>
            <sz val="12"/>
            <color indexed="81"/>
            <rFont val="Tahoma"/>
            <family val="2"/>
          </rPr>
          <t xml:space="preserve">Enter the number of homes in each size range listed in a row that will be built with your project. You can mix and match sizes if appropriate for a multi-unit complex.
Size of living area does not include accessory buildings or garage spaces. Accessory Dwelling Units are placed in the multi-household section.
</t>
        </r>
        <r>
          <rPr>
            <sz val="12"/>
            <color indexed="10"/>
            <rFont val="Tahoma"/>
            <family val="2"/>
          </rPr>
          <t>If you are replacing an existing home, put a negative sign in front of the area entered in the appropriate row for existing home size to credit against future fees.</t>
        </r>
      </text>
    </comment>
    <comment ref="A26" authorId="0" shapeId="0" xr:uid="{C934EC17-5080-419E-A11C-E2E3406FE45B}">
      <text>
        <r>
          <rPr>
            <sz val="12"/>
            <color indexed="81"/>
            <rFont val="Tahoma"/>
            <family val="2"/>
          </rPr>
          <t xml:space="preserve">Enter the number of homes in each size range listed in a row that will be built with your project. You can mix and match sizes if appropriate for a multi-unit complex.
Size of living area does not include accessory buildings or garage spaces. Accessory Dwelling Units are placed in the homes less than 1,400 sq ft row. 
</t>
        </r>
        <r>
          <rPr>
            <sz val="12"/>
            <color indexed="10"/>
            <rFont val="Tahoma"/>
            <family val="2"/>
          </rPr>
          <t xml:space="preserve">
If you are replacing an existing home, put a negative sign in front of the area entered in the appropriate row for existing home size to credit against future fees.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City of Bozeman</author>
  </authors>
  <commentList>
    <comment ref="A5" authorId="0" shapeId="0" xr:uid="{C6FB7A0C-E0E2-4287-8862-A6E775C72715}">
      <text>
        <r>
          <rPr>
            <sz val="12"/>
            <color indexed="81"/>
            <rFont val="Tahoma"/>
            <family val="2"/>
          </rPr>
          <t xml:space="preserve">Enter the number of homes in each size range listed in a row that will be built with your project. You can mix and match sizes if appropriate for a multi-unit complex.
Size of living area does not include accessory buildings or garage spaces. Accessory Dwelling Units are placed in the multi-household section.
</t>
        </r>
        <r>
          <rPr>
            <sz val="12"/>
            <color indexed="10"/>
            <rFont val="Tahoma"/>
            <family val="2"/>
          </rPr>
          <t>If you are replacing an existing home, put a negative sign in front of the area entered in the appropriate row for existing home size to credit against future fees.</t>
        </r>
      </text>
    </comment>
    <comment ref="A27" authorId="0" shapeId="0" xr:uid="{B2EFFB64-265A-49E1-9ACB-2D45933CFF5C}">
      <text>
        <r>
          <rPr>
            <sz val="12"/>
            <color indexed="81"/>
            <rFont val="Tahoma"/>
            <family val="2"/>
          </rPr>
          <t xml:space="preserve">Enter the number of homes in each size range listed in a row that will be built with your project. You can mix and match sizes if appropriate for a multi-unit complex.
Size of living area does not include accessory buildings or garage spaces. Accessory Dwelling Units are placed in the homes less than 1,400 sq ft row. 
</t>
        </r>
        <r>
          <rPr>
            <sz val="12"/>
            <color indexed="10"/>
            <rFont val="Tahoma"/>
            <family val="2"/>
          </rPr>
          <t xml:space="preserve">
If you are replacing an existing home, put a negative sign in front of the area entered in the appropriate row for existing home size to credit against future fees.</t>
        </r>
      </text>
    </comment>
  </commentList>
</comments>
</file>

<file path=xl/sharedStrings.xml><?xml version="1.0" encoding="utf-8"?>
<sst xmlns="http://schemas.openxmlformats.org/spreadsheetml/2006/main" count="496" uniqueCount="160">
  <si>
    <t>Select the cells with red triangles in the upper right corner for instructions. Fees will automatically calculate upon entry.</t>
  </si>
  <si>
    <t>Number of Square Feet</t>
  </si>
  <si>
    <t>Transportation</t>
  </si>
  <si>
    <t>Retail/Restaurant</t>
  </si>
  <si>
    <t>Fire/EMS</t>
  </si>
  <si>
    <t>Research &amp; Development Center</t>
  </si>
  <si>
    <t>Wastewater</t>
  </si>
  <si>
    <t>Office</t>
  </si>
  <si>
    <t xml:space="preserve">Transportation </t>
  </si>
  <si>
    <t>Hospital</t>
  </si>
  <si>
    <t>Water</t>
  </si>
  <si>
    <t>Day Care (Enter number of children)</t>
  </si>
  <si>
    <t>Secondary School</t>
  </si>
  <si>
    <t>Elementary School</t>
  </si>
  <si>
    <t>Lodging (Enter number of rooms)</t>
  </si>
  <si>
    <t>Assisted Living (Enter number of beds)</t>
  </si>
  <si>
    <t>Mini-warehouse</t>
  </si>
  <si>
    <t>Warehouse</t>
  </si>
  <si>
    <t>Manufacturing</t>
  </si>
  <si>
    <t>Light Industrial</t>
  </si>
  <si>
    <t>Size of Water Meter</t>
  </si>
  <si>
    <t>Water/Sewer</t>
  </si>
  <si>
    <t>Industrial</t>
  </si>
  <si>
    <t>Retail, Accommodation &amp; Food Services</t>
  </si>
  <si>
    <t>Health Care &amp; Social Assistance</t>
  </si>
  <si>
    <t>All Other Services</t>
  </si>
  <si>
    <t>Greater than 3 inches requires a custom calculation.</t>
  </si>
  <si>
    <t>Number of Meters</t>
  </si>
  <si>
    <t>Non-Residential (per meter size)</t>
  </si>
  <si>
    <t xml:space="preserve"> Impact Fee Per Meter</t>
  </si>
  <si>
    <t>Calculated Amount</t>
  </si>
  <si>
    <t xml:space="preserve">Water Impact Fee </t>
  </si>
  <si>
    <t xml:space="preserve">Fire/EMS Impact Fee </t>
  </si>
  <si>
    <t>Number of Sq. Ft</t>
  </si>
  <si>
    <t xml:space="preserve">Transportation Impact Fee </t>
  </si>
  <si>
    <t>Number of Sq. Ft.</t>
  </si>
  <si>
    <t>Commercial (Units as Shown)</t>
  </si>
  <si>
    <t xml:space="preserve"> Impact Fee Per Demand Unit</t>
  </si>
  <si>
    <t>Retail/Restaurant (per 1,000 sq. ft)</t>
  </si>
  <si>
    <t>Research &amp; Development Center (per 1,000 sq. ft.)</t>
  </si>
  <si>
    <t>Office (per 1,000 sq. ft.)</t>
  </si>
  <si>
    <t>Hospital (per 1,000 sq. ft.)</t>
  </si>
  <si>
    <t>Day Care (per student)</t>
  </si>
  <si>
    <t>Secondary School (per 1,000 sq. ft.)</t>
  </si>
  <si>
    <t>Elementary School (per 1,000 sq. ft.)</t>
  </si>
  <si>
    <t>Lodging (per room)</t>
  </si>
  <si>
    <t>Assisted Living (per bed)</t>
  </si>
  <si>
    <t>Mini-warehouse (per 1,000 sq. ft.)</t>
  </si>
  <si>
    <t>Warehouse  (per 1,000 sq. ft.)</t>
  </si>
  <si>
    <t>Manufacturing  (per 1,000 sq. ft.)</t>
  </si>
  <si>
    <t>Light Industrial  (per 1,000 sq. ft.)</t>
  </si>
  <si>
    <t>Residential (Square Feet of Living Area - Excludes Garage)</t>
  </si>
  <si>
    <t>1401-1600</t>
  </si>
  <si>
    <t>1601-1800</t>
  </si>
  <si>
    <t>1801-2000</t>
  </si>
  <si>
    <t>2001-2200</t>
  </si>
  <si>
    <t>2201-2400</t>
  </si>
  <si>
    <t>2401-2600</t>
  </si>
  <si>
    <t>2601-2800</t>
  </si>
  <si>
    <t>2801-3000</t>
  </si>
  <si>
    <t>Number of Homes</t>
  </si>
  <si>
    <t>Residential (Square Feet of Living Area)</t>
  </si>
  <si>
    <t xml:space="preserve"> Impact Fee Per Dwelling</t>
  </si>
  <si>
    <t>Single household including townhomes</t>
  </si>
  <si>
    <t>Multi-household includes ADU</t>
  </si>
  <si>
    <t>Group Quarters per person</t>
  </si>
  <si>
    <t>Single Household - detached and attached</t>
  </si>
  <si>
    <t>Multi-Household, includes ADU</t>
  </si>
  <si>
    <t>Non-Residential (per 1,000 gross sq ft)</t>
  </si>
  <si>
    <t>Non-Residential Uses</t>
  </si>
  <si>
    <t>Total Residential Transportation</t>
  </si>
  <si>
    <t>Total Non-Residential Transportation</t>
  </si>
  <si>
    <t>Total - Residential Fire/EMS</t>
  </si>
  <si>
    <t>Total -Non- Residential Fire/EMS</t>
  </si>
  <si>
    <t>Total - Residential Sewer</t>
  </si>
  <si>
    <t>Total - Non-Residential Sewer</t>
  </si>
  <si>
    <t>All Non-Residential</t>
  </si>
  <si>
    <t>Fee Per 1,000 Sq. Ft.</t>
  </si>
  <si>
    <t>Trip Exchange District</t>
  </si>
  <si>
    <t>Values were entered as appropriate in the Residential and NonResidential sheets. Fees sum to this page.</t>
  </si>
  <si>
    <t>What changed from the prior sheet</t>
  </si>
  <si>
    <t>Amount Due Total Project</t>
  </si>
  <si>
    <t>Subtotal - Non-Residential Transportation</t>
  </si>
  <si>
    <t>Total - Transportion Single &amp; Townhomes</t>
  </si>
  <si>
    <t>Total - Transport Multihousehold</t>
  </si>
  <si>
    <t>Fees are legally separate. A negative value for one fee does not reduce the amount due for another fee.</t>
  </si>
  <si>
    <t xml:space="preserve"> Trip Exchange District modifier for Transportation Fee</t>
  </si>
  <si>
    <t>Trip Exchange District modifier for Transportation fee</t>
  </si>
  <si>
    <t>Amount Due Non-Residential Uses</t>
  </si>
  <si>
    <t>Amount Due - Residential Uses</t>
  </si>
  <si>
    <t>1201-1400</t>
  </si>
  <si>
    <t>1001-1200</t>
  </si>
  <si>
    <t>801-1000</t>
  </si>
  <si>
    <t>600-800</t>
  </si>
  <si>
    <t>Under 600</t>
  </si>
  <si>
    <t>3001 -3200</t>
  </si>
  <si>
    <t>3201-3400</t>
  </si>
  <si>
    <t>3401-3600</t>
  </si>
  <si>
    <t>3601-3800</t>
  </si>
  <si>
    <t>3801-4000</t>
  </si>
  <si>
    <t>4001 or More</t>
  </si>
  <si>
    <t>Transportation Fees</t>
  </si>
  <si>
    <t>Fire/EMS Fees</t>
  </si>
  <si>
    <t>Number of Homes - Single Unit Dwellings  including townhomes</t>
  </si>
  <si>
    <t>1401-1600 sq. ft.</t>
  </si>
  <si>
    <t>1601-1800 sq. ft.</t>
  </si>
  <si>
    <t>1801-2000 sq. ft.</t>
  </si>
  <si>
    <t>2001-2200 sq. ft.</t>
  </si>
  <si>
    <t>2201-2400 sq. ft.</t>
  </si>
  <si>
    <t>2401-2600 sq. ft.</t>
  </si>
  <si>
    <t>2601-2800 sq. ft.</t>
  </si>
  <si>
    <t>2801-3000 sq. ft.</t>
  </si>
  <si>
    <t>1401-1600  sq. ft.</t>
  </si>
  <si>
    <t>2001-2200  sq. ft.</t>
  </si>
  <si>
    <t>2201-2400  sq. ft.</t>
  </si>
  <si>
    <t>2401-2600  sq. ft.</t>
  </si>
  <si>
    <t>2601-2800  sq. ft.</t>
  </si>
  <si>
    <t>2801-3000  sq. ft.</t>
  </si>
  <si>
    <t>Under 600  sq. ft.</t>
  </si>
  <si>
    <t>600-800 sq. ft.</t>
  </si>
  <si>
    <t>801-1000 sq. ft.</t>
  </si>
  <si>
    <t>1001-1200 sq. ft.</t>
  </si>
  <si>
    <t>1201-1400 sq. ft.</t>
  </si>
  <si>
    <t>3001 -3200 sq. ft.</t>
  </si>
  <si>
    <t>3201-3400 sq. ft.</t>
  </si>
  <si>
    <t>3401-3600 sq. ft.</t>
  </si>
  <si>
    <t>3601-3800 sq. ft.</t>
  </si>
  <si>
    <t>3801-4000 sq. ft.</t>
  </si>
  <si>
    <t>4001 or More sq. ft.</t>
  </si>
  <si>
    <t>Under 600 sq. ft.</t>
  </si>
  <si>
    <t>3001-3200 sq. ft.</t>
  </si>
  <si>
    <t>Transportation Effective January 1, 2025</t>
  </si>
  <si>
    <t>3001-3200</t>
  </si>
  <si>
    <t>Single Home Residential (Square Feet of Living Area)[Includes Townhomes]</t>
  </si>
  <si>
    <t>Number of Homes - Single Unit Dwellings, includes townhomes</t>
  </si>
  <si>
    <t>Number of Homes - All other Residential including ADU</t>
  </si>
  <si>
    <t>Number of Homes - All other residential including ADU</t>
  </si>
  <si>
    <t>All homes require an entry for each fee type.</t>
  </si>
  <si>
    <t>This worksheet is only an estimate. Official fees are determined during building permit review.</t>
  </si>
  <si>
    <t>This worksheet is an estimate.</t>
  </si>
  <si>
    <t>This worksheet is an estimate. Formal determination of Fees is completed during building permit review.</t>
  </si>
  <si>
    <t>Water Impact Fee</t>
  </si>
  <si>
    <t>Wastewater Impact Fee</t>
  </si>
  <si>
    <t>Total - SHR Residential Sewer</t>
  </si>
  <si>
    <t>Total - SHR Residential Water</t>
  </si>
  <si>
    <t>Total - All Other Residential Water</t>
  </si>
  <si>
    <t>Total - All Water</t>
  </si>
  <si>
    <t>Total - Non-Residential Water</t>
  </si>
  <si>
    <t>Total - All Residential Sewer</t>
  </si>
  <si>
    <t>Water Fee Effective April 5, 2025 - Fee remains to be entered for final adopted value</t>
  </si>
  <si>
    <t>Updated fee values for removal of administive fee per SB133</t>
  </si>
  <si>
    <t>WATER</t>
  </si>
  <si>
    <t>SEWER</t>
  </si>
  <si>
    <t xml:space="preserve">Fee Amounts Effective October 1, 2025 </t>
  </si>
  <si>
    <t>TRANSPORT</t>
  </si>
  <si>
    <t>FIRE</t>
  </si>
  <si>
    <t>Fire/EMS Effective OCT 1, 2025</t>
  </si>
  <si>
    <r>
      <t>2025 v2 Commercial Impact Fee Estimator for</t>
    </r>
    <r>
      <rPr>
        <b/>
        <i/>
        <sz val="14"/>
        <color theme="4" tint="-0.249977111117893"/>
        <rFont val="Calibri"/>
        <family val="2"/>
        <scheme val="minor"/>
      </rPr>
      <t xml:space="preserve"> </t>
    </r>
    <r>
      <rPr>
        <b/>
        <sz val="14"/>
        <color theme="4" tint="-0.249977111117893"/>
        <rFont val="Calibri"/>
        <family val="2"/>
        <scheme val="minor"/>
      </rPr>
      <t>building permits passing prescreen review on or after Oct 1, 2025</t>
    </r>
  </si>
  <si>
    <t>2025 v2 Residential Impact Fee Estimator for building permits passing prescreen review on or after Oct 1, 2025</t>
  </si>
  <si>
    <t>2025 v2 Mixed Use Impact Fee Estimator - Applies to building permits passing prescreen review on or after Oct 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</si>
</sst>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8" formatCode="&quot;$&quot;#,##0.00_);[Red]\(&quot;$&quot;#,##0.00\)"/>
    <numFmt numFmtId="42" formatCode="_(&quot;$&quot;* #,##0_);_(&quot;$&quot;* \(#,##0\);_(&quot;$&quot;* &quot;-&quot;_);_(@_)"/>
    <numFmt numFmtId="44" formatCode="_(&quot;$&quot;* #,##0.00_);_(&quot;$&quot;* \(#,##0.00\);_(&quot;$&quot;* &quot;-&quot;??_);_(@_)"/>
    <numFmt numFmtId="164" formatCode="_([$$-409]* #,##0.00_);_([$$-409]* \(#,##0.00\);_([$$-409]* &quot;-&quot;??_);_(@_)"/>
    <numFmt numFmtId="165" formatCode="&quot;$&quot;#,##0.00"/>
  </numFmts>
  <fonts count="25" x14ac:knownFonts="1">
    <font>
      <sz val="11"/>
      <color theme="1"/>
      <name val="Calibri"/>
      <family val="2"/>
      <scheme val="minor"/>
    </font>
    <font>
      <sz val="11"/>
      <color theme="1"/>
      <name val="Calibri"/>
      <family val="2"/>
      <scheme val="minor"/>
    </font>
    <font>
      <b/>
      <sz val="14"/>
      <color theme="1"/>
      <name val="Calibri"/>
      <family val="2"/>
      <scheme val="minor"/>
    </font>
    <font>
      <sz val="12"/>
      <color theme="1"/>
      <name val="Calibri"/>
      <family val="2"/>
      <scheme val="minor"/>
    </font>
    <font>
      <b/>
      <i/>
      <sz val="12"/>
      <color theme="1"/>
      <name val="Calibri"/>
      <family val="2"/>
      <scheme val="minor"/>
    </font>
    <font>
      <b/>
      <sz val="12"/>
      <color theme="1"/>
      <name val="Calibri"/>
      <family val="2"/>
      <scheme val="minor"/>
    </font>
    <font>
      <b/>
      <sz val="12"/>
      <color rgb="FFFF0000"/>
      <name val="Calibri"/>
      <family val="2"/>
      <scheme val="minor"/>
    </font>
    <font>
      <sz val="12"/>
      <color indexed="81"/>
      <name val="Tahoma"/>
      <family val="2"/>
    </font>
    <font>
      <b/>
      <sz val="9"/>
      <color indexed="81"/>
      <name val="Tahoma"/>
      <family val="2"/>
    </font>
    <font>
      <b/>
      <i/>
      <sz val="12"/>
      <color rgb="FFFF0000"/>
      <name val="Calibri"/>
      <family val="2"/>
      <scheme val="minor"/>
    </font>
    <font>
      <i/>
      <sz val="11"/>
      <color theme="1"/>
      <name val="Calibri"/>
      <family val="2"/>
      <scheme val="minor"/>
    </font>
    <font>
      <i/>
      <sz val="12"/>
      <color theme="1"/>
      <name val="Calibri"/>
      <family val="2"/>
      <scheme val="minor"/>
    </font>
    <font>
      <b/>
      <sz val="12"/>
      <color theme="5"/>
      <name val="Calibri"/>
      <family val="2"/>
      <scheme val="minor"/>
    </font>
    <font>
      <b/>
      <sz val="14"/>
      <color theme="9" tint="-0.249977111117893"/>
      <name val="Calibri"/>
      <family val="2"/>
      <scheme val="minor"/>
    </font>
    <font>
      <b/>
      <sz val="11"/>
      <color theme="9" tint="-0.249977111117893"/>
      <name val="Calibri"/>
      <family val="2"/>
      <scheme val="minor"/>
    </font>
    <font>
      <b/>
      <sz val="11"/>
      <color theme="9"/>
      <name val="Calibri"/>
      <family val="2"/>
      <scheme val="minor"/>
    </font>
    <font>
      <sz val="12"/>
      <color indexed="10"/>
      <name val="Tahoma"/>
      <family val="2"/>
    </font>
    <font>
      <b/>
      <sz val="9"/>
      <color indexed="53"/>
      <name val="Tahoma"/>
      <family val="2"/>
    </font>
    <font>
      <b/>
      <sz val="11"/>
      <color theme="1"/>
      <name val="Calibri"/>
      <family val="2"/>
      <scheme val="minor"/>
    </font>
    <font>
      <sz val="11"/>
      <name val="Calibri"/>
      <family val="2"/>
      <scheme val="minor"/>
    </font>
    <font>
      <b/>
      <sz val="14"/>
      <color theme="4" tint="-0.249977111117893"/>
      <name val="Calibri"/>
      <family val="2"/>
      <scheme val="minor"/>
    </font>
    <font>
      <b/>
      <i/>
      <sz val="14"/>
      <color theme="4" tint="-0.249977111117893"/>
      <name val="Calibri"/>
      <family val="2"/>
      <scheme val="minor"/>
    </font>
    <font>
      <sz val="14"/>
      <color theme="1"/>
      <name val="Calibri"/>
      <family val="2"/>
      <scheme val="minor"/>
    </font>
    <font>
      <b/>
      <sz val="12"/>
      <name val="Calibri"/>
      <family val="2"/>
      <scheme val="minor"/>
    </font>
    <font>
      <sz val="12"/>
      <color rgb="FF000000"/>
      <name val="Calibri"/>
      <family val="2"/>
    </font>
  </fonts>
  <fills count="8">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2CA"/>
        <bgColor indexed="64"/>
      </patternFill>
    </fill>
    <fill>
      <patternFill patternType="solid">
        <fgColor rgb="FFFFCCCC"/>
        <bgColor indexed="64"/>
      </patternFill>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s>
  <cellStyleXfs count="2">
    <xf numFmtId="0" fontId="0" fillId="0" borderId="0"/>
    <xf numFmtId="44" fontId="1" fillId="0" borderId="0" applyFont="0" applyFill="0" applyBorder="0" applyAlignment="0" applyProtection="0"/>
  </cellStyleXfs>
  <cellXfs count="213">
    <xf numFmtId="0" fontId="0" fillId="0" borderId="0" xfId="0"/>
    <xf numFmtId="0" fontId="0" fillId="0" borderId="0" xfId="0" applyFill="1" applyBorder="1"/>
    <xf numFmtId="0" fontId="0" fillId="0" borderId="0" xfId="0" applyBorder="1"/>
    <xf numFmtId="0" fontId="3" fillId="0" borderId="0" xfId="0" applyFont="1" applyFill="1" applyBorder="1"/>
    <xf numFmtId="0" fontId="2" fillId="2" borderId="0" xfId="0" applyFont="1" applyFill="1" applyBorder="1" applyAlignment="1">
      <alignment vertical="top" wrapText="1"/>
    </xf>
    <xf numFmtId="0" fontId="3" fillId="0" borderId="0" xfId="0" quotePrefix="1" applyFont="1" applyFill="1" applyBorder="1"/>
    <xf numFmtId="0" fontId="3" fillId="2" borderId="9" xfId="0" applyFont="1" applyFill="1" applyBorder="1" applyAlignment="1" applyProtection="1">
      <alignment vertical="top"/>
      <protection locked="0"/>
    </xf>
    <xf numFmtId="0" fontId="5" fillId="0" borderId="0" xfId="0" applyFont="1" applyFill="1" applyBorder="1"/>
    <xf numFmtId="2" fontId="0" fillId="2" borderId="0" xfId="0" applyNumberFormat="1" applyFill="1" applyBorder="1" applyAlignment="1">
      <alignment vertical="top"/>
    </xf>
    <xf numFmtId="44" fontId="3" fillId="0" borderId="0" xfId="0" applyNumberFormat="1" applyFont="1" applyFill="1" applyBorder="1"/>
    <xf numFmtId="0" fontId="3" fillId="2" borderId="0" xfId="0" applyFont="1" applyFill="1" applyBorder="1" applyAlignment="1" applyProtection="1">
      <alignment vertical="top"/>
      <protection locked="0"/>
    </xf>
    <xf numFmtId="0" fontId="3" fillId="0" borderId="0" xfId="0" applyFont="1" applyFill="1" applyBorder="1" applyAlignment="1" applyProtection="1">
      <alignment vertical="top"/>
      <protection locked="0"/>
    </xf>
    <xf numFmtId="0" fontId="3" fillId="0" borderId="0" xfId="0" applyFont="1" applyFill="1" applyBorder="1" applyAlignment="1">
      <alignment vertical="top"/>
    </xf>
    <xf numFmtId="0" fontId="2" fillId="3" borderId="0" xfId="0" applyFont="1" applyFill="1" applyBorder="1" applyAlignment="1">
      <alignment wrapText="1"/>
    </xf>
    <xf numFmtId="0" fontId="2" fillId="4" borderId="0" xfId="0" applyFont="1" applyFill="1" applyBorder="1" applyAlignment="1">
      <alignment vertical="top" wrapText="1"/>
    </xf>
    <xf numFmtId="0" fontId="4" fillId="4" borderId="0" xfId="0" applyFont="1" applyFill="1" applyBorder="1" applyAlignment="1">
      <alignment horizontal="center" vertical="top"/>
    </xf>
    <xf numFmtId="0" fontId="3" fillId="3" borderId="9" xfId="0" applyFont="1" applyFill="1" applyBorder="1" applyProtection="1">
      <protection locked="0"/>
    </xf>
    <xf numFmtId="0" fontId="0" fillId="3" borderId="0" xfId="0" applyFill="1" applyBorder="1" applyAlignment="1">
      <alignment vertical="top"/>
    </xf>
    <xf numFmtId="0" fontId="0" fillId="0" borderId="0" xfId="0" applyFill="1" applyBorder="1" applyAlignment="1">
      <alignment vertical="top"/>
    </xf>
    <xf numFmtId="0" fontId="0" fillId="4" borderId="9" xfId="0" applyFill="1" applyBorder="1" applyProtection="1">
      <protection locked="0"/>
    </xf>
    <xf numFmtId="0" fontId="0" fillId="4" borderId="0" xfId="0" applyFill="1" applyBorder="1" applyAlignment="1">
      <alignment vertical="top"/>
    </xf>
    <xf numFmtId="0" fontId="0" fillId="3" borderId="9" xfId="0" applyFill="1" applyBorder="1" applyProtection="1">
      <protection locked="0"/>
    </xf>
    <xf numFmtId="0" fontId="6" fillId="0" borderId="0" xfId="0" applyFont="1" applyBorder="1"/>
    <xf numFmtId="0" fontId="5" fillId="0" borderId="0" xfId="0" applyFont="1" applyAlignment="1">
      <alignment vertical="top"/>
    </xf>
    <xf numFmtId="0" fontId="3" fillId="0" borderId="0" xfId="0" applyFont="1" applyAlignment="1">
      <alignment vertical="top"/>
    </xf>
    <xf numFmtId="0" fontId="0" fillId="0" borderId="0" xfId="0" applyAlignment="1">
      <alignment vertical="top" wrapText="1"/>
    </xf>
    <xf numFmtId="0" fontId="0" fillId="0" borderId="0" xfId="0" applyAlignment="1">
      <alignment wrapText="1"/>
    </xf>
    <xf numFmtId="0" fontId="0" fillId="0" borderId="0" xfId="0" applyAlignment="1">
      <alignment vertical="top"/>
    </xf>
    <xf numFmtId="0" fontId="0" fillId="0" borderId="10" xfId="0" applyBorder="1" applyAlignment="1">
      <alignment vertical="top"/>
    </xf>
    <xf numFmtId="44" fontId="0" fillId="0" borderId="0" xfId="0" applyNumberFormat="1"/>
    <xf numFmtId="0" fontId="11" fillId="0" borderId="7" xfId="0" applyFont="1" applyBorder="1" applyAlignment="1">
      <alignment vertical="top" wrapText="1"/>
    </xf>
    <xf numFmtId="0" fontId="0" fillId="0" borderId="11" xfId="0" applyBorder="1" applyAlignment="1">
      <alignment vertical="top"/>
    </xf>
    <xf numFmtId="44" fontId="0" fillId="0" borderId="0" xfId="0" applyNumberFormat="1" applyFill="1" applyBorder="1"/>
    <xf numFmtId="0" fontId="0" fillId="0" borderId="0" xfId="0" applyAlignment="1">
      <alignment vertical="center"/>
    </xf>
    <xf numFmtId="0" fontId="12" fillId="3" borderId="0" xfId="0" applyFont="1" applyFill="1" applyBorder="1" applyAlignment="1">
      <alignment vertical="center"/>
    </xf>
    <xf numFmtId="0" fontId="3" fillId="3" borderId="0" xfId="0" applyFont="1" applyFill="1" applyBorder="1" applyAlignment="1">
      <alignment vertical="center"/>
    </xf>
    <xf numFmtId="0" fontId="13" fillId="3" borderId="0" xfId="0" applyFont="1" applyFill="1"/>
    <xf numFmtId="0" fontId="3" fillId="3" borderId="0" xfId="0" applyFont="1" applyFill="1"/>
    <xf numFmtId="0" fontId="2" fillId="3" borderId="0" xfId="0" applyFont="1" applyFill="1" applyAlignment="1">
      <alignment vertical="top" wrapText="1"/>
    </xf>
    <xf numFmtId="0" fontId="11" fillId="3" borderId="7" xfId="0" applyFont="1" applyFill="1" applyBorder="1" applyAlignment="1">
      <alignment vertical="center" wrapText="1"/>
    </xf>
    <xf numFmtId="0" fontId="11" fillId="3" borderId="0" xfId="0" applyFont="1" applyFill="1" applyBorder="1" applyAlignment="1">
      <alignment vertical="top" wrapText="1"/>
    </xf>
    <xf numFmtId="0" fontId="3" fillId="3" borderId="9" xfId="0" applyFont="1" applyFill="1" applyBorder="1" applyAlignment="1" applyProtection="1">
      <alignment vertical="top"/>
      <protection locked="0"/>
    </xf>
    <xf numFmtId="0" fontId="3" fillId="3" borderId="21" xfId="0" applyFont="1" applyFill="1" applyBorder="1" applyAlignment="1">
      <alignment vertical="top"/>
    </xf>
    <xf numFmtId="0" fontId="3" fillId="3" borderId="0" xfId="0" applyFont="1" applyFill="1" applyBorder="1" applyAlignment="1">
      <alignment vertical="top"/>
    </xf>
    <xf numFmtId="0" fontId="2" fillId="3" borderId="0" xfId="0" applyFont="1" applyFill="1" applyBorder="1" applyAlignment="1">
      <alignment vertical="top"/>
    </xf>
    <xf numFmtId="0" fontId="11" fillId="3" borderId="7" xfId="0" applyFont="1" applyFill="1" applyBorder="1" applyAlignment="1">
      <alignment vertical="top" wrapText="1"/>
    </xf>
    <xf numFmtId="0" fontId="5" fillId="3" borderId="0" xfId="0" applyFont="1" applyFill="1"/>
    <xf numFmtId="0" fontId="14" fillId="0" borderId="0" xfId="0" applyFont="1"/>
    <xf numFmtId="165" fontId="0" fillId="0" borderId="0" xfId="0" applyNumberFormat="1"/>
    <xf numFmtId="0" fontId="0" fillId="0" borderId="0" xfId="0" quotePrefix="1"/>
    <xf numFmtId="0" fontId="3" fillId="3" borderId="23" xfId="0" applyFont="1" applyFill="1" applyBorder="1" applyAlignment="1">
      <alignment vertical="top"/>
    </xf>
    <xf numFmtId="0" fontId="0" fillId="3" borderId="0" xfId="0" applyFill="1"/>
    <xf numFmtId="0" fontId="2" fillId="0" borderId="0" xfId="0" applyFont="1" applyFill="1" applyBorder="1" applyAlignment="1">
      <alignment horizontal="right"/>
    </xf>
    <xf numFmtId="44" fontId="3" fillId="0" borderId="9" xfId="1" applyFont="1" applyFill="1" applyBorder="1" applyProtection="1"/>
    <xf numFmtId="7" fontId="3" fillId="0" borderId="0" xfId="1" applyNumberFormat="1" applyFont="1" applyFill="1" applyBorder="1" applyProtection="1"/>
    <xf numFmtId="7" fontId="0" fillId="0" borderId="0" xfId="1" applyNumberFormat="1" applyFont="1"/>
    <xf numFmtId="7" fontId="0" fillId="0" borderId="0" xfId="0" quotePrefix="1" applyNumberFormat="1"/>
    <xf numFmtId="0" fontId="2" fillId="3" borderId="0" xfId="0" applyFont="1" applyFill="1" applyAlignment="1">
      <alignment horizontal="right"/>
    </xf>
    <xf numFmtId="0" fontId="5" fillId="0" borderId="0" xfId="0" applyFont="1"/>
    <xf numFmtId="8" fontId="3" fillId="3" borderId="9" xfId="1" applyNumberFormat="1" applyFont="1" applyFill="1" applyBorder="1" applyProtection="1"/>
    <xf numFmtId="0" fontId="3" fillId="3" borderId="0" xfId="0" applyFont="1" applyFill="1" applyBorder="1" applyAlignment="1">
      <alignment vertical="top" wrapText="1"/>
    </xf>
    <xf numFmtId="0" fontId="5" fillId="0" borderId="0" xfId="0" applyFont="1" applyFill="1" applyBorder="1" applyAlignment="1">
      <alignment vertical="center"/>
    </xf>
    <xf numFmtId="0" fontId="3" fillId="0" borderId="0" xfId="0" applyFont="1" applyFill="1" applyBorder="1" applyAlignment="1">
      <alignment vertical="center"/>
    </xf>
    <xf numFmtId="44" fontId="3" fillId="0" borderId="9" xfId="0" applyNumberFormat="1" applyFont="1" applyBorder="1"/>
    <xf numFmtId="0" fontId="0" fillId="0" borderId="0" xfId="0" applyFill="1"/>
    <xf numFmtId="0" fontId="3" fillId="3" borderId="23" xfId="0" applyFont="1" applyFill="1" applyBorder="1" applyAlignment="1">
      <alignment vertical="top" wrapText="1"/>
    </xf>
    <xf numFmtId="0" fontId="3" fillId="3" borderId="22" xfId="0" applyFont="1" applyFill="1" applyBorder="1" applyAlignment="1">
      <alignment vertical="top" wrapText="1"/>
    </xf>
    <xf numFmtId="0" fontId="3" fillId="3" borderId="9" xfId="0" applyFont="1" applyFill="1" applyBorder="1" applyAlignment="1" applyProtection="1">
      <alignment vertical="top" wrapText="1"/>
      <protection locked="0"/>
    </xf>
    <xf numFmtId="0" fontId="0" fillId="0" borderId="0" xfId="0" applyBorder="1" applyAlignment="1">
      <alignment vertical="top"/>
    </xf>
    <xf numFmtId="0" fontId="0" fillId="0" borderId="22" xfId="0" applyBorder="1" applyAlignment="1">
      <alignment vertical="top" wrapText="1"/>
    </xf>
    <xf numFmtId="0" fontId="0" fillId="0" borderId="23" xfId="0" applyBorder="1" applyAlignment="1">
      <alignment vertical="top" wrapText="1"/>
    </xf>
    <xf numFmtId="0" fontId="0" fillId="0" borderId="23" xfId="0" applyBorder="1" applyAlignment="1">
      <alignment vertical="top"/>
    </xf>
    <xf numFmtId="0" fontId="0" fillId="0" borderId="25" xfId="0" applyBorder="1"/>
    <xf numFmtId="0" fontId="0" fillId="0" borderId="23" xfId="0" applyBorder="1"/>
    <xf numFmtId="0" fontId="0" fillId="0" borderId="26" xfId="0" applyBorder="1" applyAlignment="1">
      <alignment vertical="top" wrapText="1"/>
    </xf>
    <xf numFmtId="0" fontId="0" fillId="0" borderId="27" xfId="0" applyBorder="1" applyAlignment="1">
      <alignment vertical="top" wrapText="1"/>
    </xf>
    <xf numFmtId="0" fontId="0" fillId="0" borderId="28" xfId="0" applyBorder="1"/>
    <xf numFmtId="0" fontId="0" fillId="0" borderId="27" xfId="0" applyBorder="1" applyAlignment="1">
      <alignment vertical="top"/>
    </xf>
    <xf numFmtId="0" fontId="0" fillId="0" borderId="27" xfId="0" applyBorder="1"/>
    <xf numFmtId="0" fontId="3" fillId="3" borderId="0" xfId="0" applyFont="1" applyFill="1" applyBorder="1" applyAlignment="1" applyProtection="1">
      <alignment vertical="top"/>
      <protection locked="0"/>
    </xf>
    <xf numFmtId="0" fontId="9" fillId="0" borderId="0" xfId="0" applyFont="1" applyFill="1" applyAlignment="1">
      <alignment horizontal="center" vertical="top"/>
    </xf>
    <xf numFmtId="0" fontId="10" fillId="0" borderId="7" xfId="0" applyFont="1" applyFill="1" applyBorder="1" applyAlignment="1">
      <alignment vertical="top" wrapText="1"/>
    </xf>
    <xf numFmtId="44" fontId="3" fillId="0" borderId="24" xfId="1" applyFont="1" applyFill="1" applyBorder="1" applyAlignment="1">
      <alignment vertical="top" wrapText="1"/>
    </xf>
    <xf numFmtId="44" fontId="3" fillId="0" borderId="24" xfId="1" applyFont="1" applyFill="1" applyBorder="1" applyAlignment="1">
      <alignment vertical="top"/>
    </xf>
    <xf numFmtId="0" fontId="0" fillId="0" borderId="0" xfId="0" applyFill="1" applyAlignment="1">
      <alignment horizontal="right"/>
    </xf>
    <xf numFmtId="44" fontId="3" fillId="0" borderId="9" xfId="1" applyFont="1" applyFill="1" applyBorder="1" applyAlignment="1">
      <alignment vertical="top" wrapText="1"/>
    </xf>
    <xf numFmtId="44" fontId="3" fillId="0" borderId="9" xfId="1" applyFont="1" applyFill="1" applyBorder="1"/>
    <xf numFmtId="44" fontId="3" fillId="0" borderId="9" xfId="1" applyFont="1" applyFill="1" applyBorder="1" applyAlignment="1">
      <alignment vertical="top"/>
    </xf>
    <xf numFmtId="44" fontId="3" fillId="0" borderId="0" xfId="1" applyFont="1" applyFill="1" applyBorder="1" applyAlignment="1">
      <alignment vertical="top"/>
    </xf>
    <xf numFmtId="44" fontId="3" fillId="0" borderId="11" xfId="1" applyFont="1" applyFill="1" applyBorder="1" applyAlignment="1">
      <alignment vertical="top"/>
    </xf>
    <xf numFmtId="0" fontId="2" fillId="0" borderId="0" xfId="0" applyFont="1" applyFill="1" applyBorder="1"/>
    <xf numFmtId="165" fontId="22" fillId="0" borderId="9" xfId="1" applyNumberFormat="1" applyFont="1" applyFill="1" applyBorder="1" applyProtection="1"/>
    <xf numFmtId="0" fontId="2" fillId="0" borderId="0" xfId="0" applyFont="1" applyFill="1" applyBorder="1" applyAlignment="1">
      <alignment horizontal="left"/>
    </xf>
    <xf numFmtId="0" fontId="3" fillId="3" borderId="0" xfId="0" applyFont="1" applyFill="1" applyBorder="1" applyAlignment="1">
      <alignment vertical="center" wrapText="1"/>
    </xf>
    <xf numFmtId="0" fontId="3" fillId="0" borderId="0" xfId="0" applyFont="1" applyFill="1" applyBorder="1" applyAlignment="1">
      <alignment vertical="top" wrapText="1"/>
    </xf>
    <xf numFmtId="0" fontId="3" fillId="0" borderId="0" xfId="0" applyFont="1" applyFill="1" applyBorder="1" applyAlignment="1" applyProtection="1">
      <alignment vertical="top" wrapText="1"/>
      <protection locked="0"/>
    </xf>
    <xf numFmtId="2" fontId="0" fillId="2" borderId="0" xfId="0" applyNumberFormat="1" applyFill="1" applyBorder="1" applyAlignment="1">
      <alignment vertical="top"/>
    </xf>
    <xf numFmtId="0" fontId="20" fillId="5" borderId="13" xfId="0" applyFont="1" applyFill="1" applyBorder="1" applyAlignment="1"/>
    <xf numFmtId="0" fontId="20" fillId="5" borderId="14" xfId="0" applyFont="1" applyFill="1" applyBorder="1" applyAlignment="1">
      <alignment wrapText="1"/>
    </xf>
    <xf numFmtId="0" fontId="0" fillId="5" borderId="14" xfId="0" applyFill="1" applyBorder="1"/>
    <xf numFmtId="0" fontId="0" fillId="5" borderId="15" xfId="0" applyFill="1" applyBorder="1"/>
    <xf numFmtId="0" fontId="5" fillId="5" borderId="16" xfId="0" applyFont="1" applyFill="1" applyBorder="1"/>
    <xf numFmtId="0" fontId="3" fillId="5" borderId="0" xfId="0" applyFont="1" applyFill="1" applyBorder="1"/>
    <xf numFmtId="0" fontId="0" fillId="5" borderId="0" xfId="0" applyFill="1" applyBorder="1"/>
    <xf numFmtId="0" fontId="0" fillId="5" borderId="17" xfId="0" applyFill="1" applyBorder="1"/>
    <xf numFmtId="0" fontId="21" fillId="5" borderId="18" xfId="0" applyFont="1" applyFill="1" applyBorder="1" applyAlignment="1"/>
    <xf numFmtId="0" fontId="21" fillId="5" borderId="19" xfId="0" applyFont="1" applyFill="1" applyBorder="1" applyAlignment="1"/>
    <xf numFmtId="0" fontId="0" fillId="5" borderId="19" xfId="0" applyFill="1" applyBorder="1"/>
    <xf numFmtId="0" fontId="0" fillId="5" borderId="20" xfId="0" applyFill="1" applyBorder="1"/>
    <xf numFmtId="0" fontId="20" fillId="5" borderId="13" xfId="0" applyFont="1" applyFill="1" applyBorder="1"/>
    <xf numFmtId="0" fontId="2" fillId="5" borderId="16" xfId="0" applyFont="1" applyFill="1" applyBorder="1"/>
    <xf numFmtId="0" fontId="3" fillId="5" borderId="16" xfId="0" applyFont="1" applyFill="1" applyBorder="1"/>
    <xf numFmtId="0" fontId="3" fillId="5" borderId="17" xfId="0" applyFont="1" applyFill="1" applyBorder="1"/>
    <xf numFmtId="0" fontId="3" fillId="5" borderId="18" xfId="0" applyFont="1" applyFill="1" applyBorder="1"/>
    <xf numFmtId="0" fontId="3" fillId="5" borderId="19" xfId="0" applyFont="1" applyFill="1" applyBorder="1"/>
    <xf numFmtId="0" fontId="3" fillId="5" borderId="20" xfId="0" applyFont="1" applyFill="1" applyBorder="1"/>
    <xf numFmtId="0" fontId="23" fillId="3" borderId="0" xfId="0" applyFont="1" applyFill="1" applyBorder="1" applyAlignment="1">
      <alignment vertical="center"/>
    </xf>
    <xf numFmtId="0" fontId="5" fillId="0" borderId="0" xfId="0" applyFont="1" applyFill="1" applyBorder="1" applyAlignment="1" applyProtection="1">
      <alignment vertical="top" wrapText="1"/>
      <protection locked="0"/>
    </xf>
    <xf numFmtId="0" fontId="5" fillId="0" borderId="0" xfId="0" applyFont="1" applyFill="1" applyBorder="1" applyProtection="1">
      <protection locked="0"/>
    </xf>
    <xf numFmtId="0" fontId="3" fillId="0" borderId="0" xfId="0" applyFont="1" applyFill="1" applyBorder="1" applyProtection="1">
      <protection locked="0"/>
    </xf>
    <xf numFmtId="0" fontId="3" fillId="3" borderId="0" xfId="0" applyFont="1" applyFill="1" applyBorder="1" applyAlignment="1" applyProtection="1">
      <alignment vertical="top" wrapText="1"/>
      <protection locked="0"/>
    </xf>
    <xf numFmtId="0" fontId="18" fillId="3" borderId="0" xfId="0" applyFont="1" applyFill="1" applyBorder="1" applyProtection="1">
      <protection locked="0"/>
    </xf>
    <xf numFmtId="0" fontId="20" fillId="5" borderId="1" xfId="0" applyFont="1" applyFill="1" applyBorder="1"/>
    <xf numFmtId="0" fontId="0" fillId="5" borderId="2" xfId="0" applyFill="1" applyBorder="1"/>
    <xf numFmtId="0" fontId="0" fillId="5" borderId="3" xfId="0" applyFill="1" applyBorder="1"/>
    <xf numFmtId="0" fontId="3" fillId="5" borderId="4" xfId="0" applyFont="1" applyFill="1" applyBorder="1"/>
    <xf numFmtId="0" fontId="3" fillId="5" borderId="5" xfId="0" applyFont="1" applyFill="1" applyBorder="1"/>
    <xf numFmtId="0" fontId="3" fillId="5" borderId="6" xfId="0" applyFont="1" applyFill="1" applyBorder="1"/>
    <xf numFmtId="0" fontId="3" fillId="5" borderId="7" xfId="0" applyFont="1" applyFill="1" applyBorder="1"/>
    <xf numFmtId="0" fontId="3" fillId="5" borderId="8" xfId="0" applyFont="1" applyFill="1" applyBorder="1"/>
    <xf numFmtId="0" fontId="19" fillId="0" borderId="0" xfId="0" applyFont="1" applyFill="1"/>
    <xf numFmtId="0" fontId="4" fillId="3" borderId="0" xfId="0" applyFont="1" applyFill="1" applyBorder="1" applyAlignment="1">
      <alignment horizontal="center" vertical="top"/>
    </xf>
    <xf numFmtId="0" fontId="4" fillId="2" borderId="0" xfId="0" applyFont="1" applyFill="1" applyBorder="1" applyAlignment="1">
      <alignment horizontal="center" vertical="top"/>
    </xf>
    <xf numFmtId="0" fontId="3" fillId="2" borderId="4" xfId="0" applyFont="1" applyFill="1" applyBorder="1" applyAlignment="1">
      <alignment horizontal="left" vertical="top" wrapText="1"/>
    </xf>
    <xf numFmtId="0" fontId="3" fillId="2" borderId="0" xfId="0" applyFont="1" applyFill="1" applyBorder="1" applyAlignment="1">
      <alignment horizontal="left" vertical="top" wrapText="1"/>
    </xf>
    <xf numFmtId="0" fontId="9" fillId="3" borderId="0" xfId="0" applyFont="1" applyFill="1" applyAlignment="1">
      <alignment horizontal="center" vertical="top"/>
    </xf>
    <xf numFmtId="0" fontId="5" fillId="3" borderId="0" xfId="0" applyFont="1" applyFill="1" applyAlignment="1">
      <alignment vertical="top"/>
    </xf>
    <xf numFmtId="0" fontId="3" fillId="3" borderId="0" xfId="0" applyFont="1" applyFill="1" applyAlignment="1">
      <alignment vertical="top"/>
    </xf>
    <xf numFmtId="0" fontId="0" fillId="3" borderId="0" xfId="0" applyFill="1" applyAlignment="1">
      <alignment vertical="top" wrapText="1"/>
    </xf>
    <xf numFmtId="0" fontId="10" fillId="3" borderId="7" xfId="0" applyFont="1" applyFill="1" applyBorder="1" applyAlignment="1">
      <alignment vertical="top" wrapText="1"/>
    </xf>
    <xf numFmtId="0" fontId="0" fillId="3" borderId="0" xfId="0" applyFill="1" applyAlignment="1">
      <alignment wrapText="1"/>
    </xf>
    <xf numFmtId="0" fontId="10" fillId="3" borderId="0" xfId="0" applyFont="1" applyFill="1" applyBorder="1" applyAlignment="1">
      <alignment vertical="top" wrapText="1"/>
    </xf>
    <xf numFmtId="164" fontId="0" fillId="3" borderId="0" xfId="0" applyNumberFormat="1" applyFill="1"/>
    <xf numFmtId="0" fontId="0" fillId="3" borderId="0" xfId="0" applyFill="1" applyAlignment="1">
      <alignment horizontal="right"/>
    </xf>
    <xf numFmtId="165" fontId="0" fillId="3" borderId="0" xfId="0" applyNumberFormat="1" applyFill="1"/>
    <xf numFmtId="0" fontId="0" fillId="3" borderId="0" xfId="0" applyFill="1" applyAlignment="1">
      <alignment vertical="top"/>
    </xf>
    <xf numFmtId="2" fontId="0" fillId="3" borderId="10" xfId="0" applyNumberFormat="1" applyFill="1" applyBorder="1" applyAlignment="1">
      <alignment vertical="top"/>
    </xf>
    <xf numFmtId="44" fontId="0" fillId="3" borderId="0" xfId="1" applyFont="1" applyFill="1"/>
    <xf numFmtId="44" fontId="2" fillId="3" borderId="0" xfId="0" applyNumberFormat="1" applyFont="1" applyFill="1"/>
    <xf numFmtId="42" fontId="24" fillId="0" borderId="10" xfId="0" applyNumberFormat="1" applyFont="1" applyBorder="1" applyAlignment="1">
      <alignment vertical="top"/>
    </xf>
    <xf numFmtId="42" fontId="3" fillId="3" borderId="11" xfId="0" applyNumberFormat="1" applyFont="1" applyFill="1" applyBorder="1" applyAlignment="1">
      <alignment vertical="top"/>
    </xf>
    <xf numFmtId="42" fontId="0" fillId="3" borderId="0" xfId="0" applyNumberFormat="1" applyFill="1" applyAlignment="1">
      <alignment horizontal="right"/>
    </xf>
    <xf numFmtId="42" fontId="0" fillId="3" borderId="0" xfId="0" applyNumberFormat="1" applyFill="1"/>
    <xf numFmtId="42" fontId="10" fillId="3" borderId="0" xfId="0" applyNumberFormat="1" applyFont="1" applyFill="1" applyBorder="1" applyAlignment="1">
      <alignment vertical="top" wrapText="1"/>
    </xf>
    <xf numFmtId="42" fontId="0" fillId="3" borderId="10" xfId="0" applyNumberFormat="1" applyFill="1" applyBorder="1"/>
    <xf numFmtId="0" fontId="0" fillId="6" borderId="0" xfId="0" applyFill="1"/>
    <xf numFmtId="0" fontId="9" fillId="6" borderId="0" xfId="0" applyFont="1" applyFill="1" applyAlignment="1">
      <alignment horizontal="center" vertical="top"/>
    </xf>
    <xf numFmtId="0" fontId="5" fillId="6" borderId="0" xfId="0" applyFont="1" applyFill="1" applyAlignment="1">
      <alignment vertical="top"/>
    </xf>
    <xf numFmtId="0" fontId="3" fillId="6" borderId="0" xfId="0" applyFont="1" applyFill="1" applyAlignment="1">
      <alignment vertical="top"/>
    </xf>
    <xf numFmtId="0" fontId="0" fillId="6" borderId="0" xfId="0" applyFill="1" applyAlignment="1">
      <alignment vertical="top" wrapText="1"/>
    </xf>
    <xf numFmtId="0" fontId="11" fillId="6" borderId="7" xfId="0" applyFont="1" applyFill="1" applyBorder="1" applyAlignment="1">
      <alignment vertical="top" wrapText="1"/>
    </xf>
    <xf numFmtId="0" fontId="10" fillId="6" borderId="7" xfId="0" applyFont="1" applyFill="1" applyBorder="1" applyAlignment="1">
      <alignment vertical="top" wrapText="1"/>
    </xf>
    <xf numFmtId="0" fontId="0" fillId="6" borderId="0" xfId="0" applyFill="1" applyAlignment="1">
      <alignment wrapText="1"/>
    </xf>
    <xf numFmtId="0" fontId="2" fillId="6" borderId="0" xfId="0" applyFont="1" applyFill="1" applyAlignment="1">
      <alignment vertical="top" wrapText="1"/>
    </xf>
    <xf numFmtId="0" fontId="11" fillId="6" borderId="7" xfId="0" applyFont="1" applyFill="1" applyBorder="1" applyAlignment="1">
      <alignment vertical="center" wrapText="1"/>
    </xf>
    <xf numFmtId="0" fontId="10" fillId="6" borderId="0" xfId="0" applyFont="1" applyFill="1" applyBorder="1" applyAlignment="1">
      <alignment vertical="top" wrapText="1"/>
    </xf>
    <xf numFmtId="164" fontId="0" fillId="6" borderId="0" xfId="0" applyNumberFormat="1" applyFill="1"/>
    <xf numFmtId="0" fontId="3" fillId="6" borderId="9" xfId="0" applyFont="1" applyFill="1" applyBorder="1" applyAlignment="1" applyProtection="1">
      <alignment vertical="top"/>
      <protection locked="0"/>
    </xf>
    <xf numFmtId="0" fontId="3" fillId="6" borderId="22" xfId="0" applyFont="1" applyFill="1" applyBorder="1" applyAlignment="1">
      <alignment vertical="top" wrapText="1"/>
    </xf>
    <xf numFmtId="44" fontId="3" fillId="6" borderId="11" xfId="0" applyNumberFormat="1" applyFont="1" applyFill="1" applyBorder="1" applyAlignment="1">
      <alignment vertical="top"/>
    </xf>
    <xf numFmtId="0" fontId="3" fillId="6" borderId="23" xfId="0" applyFont="1" applyFill="1" applyBorder="1" applyAlignment="1">
      <alignment vertical="top" wrapText="1"/>
    </xf>
    <xf numFmtId="0" fontId="3" fillId="6" borderId="23" xfId="0" applyFont="1" applyFill="1" applyBorder="1" applyAlignment="1">
      <alignment vertical="top"/>
    </xf>
    <xf numFmtId="0" fontId="3" fillId="6" borderId="21" xfId="0" applyFont="1" applyFill="1" applyBorder="1" applyAlignment="1">
      <alignment vertical="top"/>
    </xf>
    <xf numFmtId="0" fontId="3" fillId="6" borderId="0" xfId="0" applyFont="1" applyFill="1" applyBorder="1" applyAlignment="1" applyProtection="1">
      <alignment vertical="top"/>
      <protection locked="0"/>
    </xf>
    <xf numFmtId="0" fontId="3" fillId="6" borderId="0" xfId="0" applyFont="1" applyFill="1"/>
    <xf numFmtId="0" fontId="0" fillId="6" borderId="0" xfId="0" applyFill="1" applyAlignment="1">
      <alignment horizontal="right"/>
    </xf>
    <xf numFmtId="165" fontId="0" fillId="6" borderId="0" xfId="0" applyNumberFormat="1" applyFill="1"/>
    <xf numFmtId="0" fontId="11" fillId="6" borderId="0" xfId="0" applyFont="1" applyFill="1" applyBorder="1" applyAlignment="1">
      <alignment vertical="top" wrapText="1"/>
    </xf>
    <xf numFmtId="0" fontId="0" fillId="6" borderId="0" xfId="0" applyFill="1" applyAlignment="1">
      <alignment vertical="top"/>
    </xf>
    <xf numFmtId="2" fontId="0" fillId="6" borderId="10" xfId="0" applyNumberFormat="1" applyFill="1" applyBorder="1" applyAlignment="1">
      <alignment vertical="top"/>
    </xf>
    <xf numFmtId="44" fontId="0" fillId="6" borderId="10" xfId="0" applyNumberFormat="1" applyFill="1" applyBorder="1"/>
    <xf numFmtId="44" fontId="0" fillId="6" borderId="0" xfId="1" applyFont="1" applyFill="1"/>
    <xf numFmtId="0" fontId="2" fillId="6" borderId="0" xfId="0" applyFont="1" applyFill="1"/>
    <xf numFmtId="0" fontId="2" fillId="0" borderId="0" xfId="0" applyFont="1"/>
    <xf numFmtId="0" fontId="0" fillId="7" borderId="0" xfId="0" applyFill="1"/>
    <xf numFmtId="0" fontId="9" fillId="7" borderId="0" xfId="0" applyFont="1" applyFill="1" applyAlignment="1">
      <alignment horizontal="center" vertical="top"/>
    </xf>
    <xf numFmtId="0" fontId="5" fillId="7" borderId="0" xfId="0" applyFont="1" applyFill="1" applyAlignment="1">
      <alignment vertical="top"/>
    </xf>
    <xf numFmtId="0" fontId="3" fillId="7" borderId="0" xfId="0" applyFont="1" applyFill="1" applyAlignment="1">
      <alignment vertical="top"/>
    </xf>
    <xf numFmtId="0" fontId="0" fillId="7" borderId="0" xfId="0" applyFill="1" applyAlignment="1">
      <alignment vertical="top" wrapText="1"/>
    </xf>
    <xf numFmtId="0" fontId="11" fillId="7" borderId="7" xfId="0" applyFont="1" applyFill="1" applyBorder="1" applyAlignment="1">
      <alignment vertical="top" wrapText="1"/>
    </xf>
    <xf numFmtId="0" fontId="10" fillId="7" borderId="7" xfId="0" applyFont="1" applyFill="1" applyBorder="1" applyAlignment="1">
      <alignment vertical="top" wrapText="1"/>
    </xf>
    <xf numFmtId="0" fontId="0" fillId="7" borderId="0" xfId="0" applyFill="1" applyAlignment="1">
      <alignment wrapText="1"/>
    </xf>
    <xf numFmtId="0" fontId="15" fillId="7" borderId="0" xfId="0" applyFont="1" applyFill="1" applyAlignment="1">
      <alignment vertical="center"/>
    </xf>
    <xf numFmtId="0" fontId="0" fillId="7" borderId="0" xfId="0" applyFill="1" applyAlignment="1">
      <alignment vertical="top"/>
    </xf>
    <xf numFmtId="0" fontId="0" fillId="7" borderId="0" xfId="0" applyFont="1" applyFill="1" applyBorder="1" applyAlignment="1">
      <alignment vertical="top" wrapText="1"/>
    </xf>
    <xf numFmtId="42" fontId="3" fillId="7" borderId="0" xfId="0" applyNumberFormat="1" applyFont="1" applyFill="1" applyBorder="1" applyAlignment="1">
      <alignment vertical="top" wrapText="1"/>
    </xf>
    <xf numFmtId="44" fontId="0" fillId="7" borderId="0" xfId="0" applyNumberFormat="1" applyFill="1"/>
    <xf numFmtId="0" fontId="0" fillId="7" borderId="12" xfId="0" applyFill="1" applyBorder="1" applyAlignment="1">
      <alignment vertical="top"/>
    </xf>
    <xf numFmtId="42" fontId="3" fillId="7" borderId="12" xfId="1" applyNumberFormat="1" applyFont="1" applyFill="1" applyBorder="1"/>
    <xf numFmtId="0" fontId="0" fillId="7" borderId="10" xfId="0" applyFill="1" applyBorder="1" applyAlignment="1">
      <alignment vertical="top"/>
    </xf>
    <xf numFmtId="0" fontId="0" fillId="7" borderId="0" xfId="0" applyFill="1" applyBorder="1" applyAlignment="1">
      <alignment vertical="top"/>
    </xf>
    <xf numFmtId="42" fontId="3" fillId="7" borderId="0" xfId="1" applyNumberFormat="1" applyFont="1" applyFill="1" applyBorder="1"/>
    <xf numFmtId="165" fontId="0" fillId="7" borderId="0" xfId="0" applyNumberFormat="1" applyFill="1"/>
    <xf numFmtId="44" fontId="3" fillId="7" borderId="0" xfId="0" applyNumberFormat="1" applyFont="1" applyFill="1" applyBorder="1" applyAlignment="1">
      <alignment vertical="top" wrapText="1"/>
    </xf>
    <xf numFmtId="44" fontId="3" fillId="7" borderId="12" xfId="1" applyNumberFormat="1" applyFont="1" applyFill="1" applyBorder="1"/>
    <xf numFmtId="0" fontId="0" fillId="7" borderId="0" xfId="0" applyFill="1" applyAlignment="1">
      <alignment horizontal="right"/>
    </xf>
    <xf numFmtId="0" fontId="0" fillId="7" borderId="7" xfId="0" applyFill="1" applyBorder="1" applyAlignment="1">
      <alignment vertical="top" wrapText="1"/>
    </xf>
    <xf numFmtId="0" fontId="11" fillId="7" borderId="7" xfId="0" applyFont="1" applyFill="1" applyBorder="1"/>
    <xf numFmtId="0" fontId="15" fillId="7" borderId="0" xfId="0" applyFont="1" applyFill="1"/>
    <xf numFmtId="0" fontId="0" fillId="7" borderId="12" xfId="0" applyFill="1" applyBorder="1"/>
    <xf numFmtId="44" fontId="3" fillId="7" borderId="11" xfId="1" applyFont="1" applyFill="1" applyBorder="1" applyAlignment="1">
      <alignment vertical="top"/>
    </xf>
    <xf numFmtId="0" fontId="0" fillId="7" borderId="10" xfId="0" applyFill="1" applyBorder="1"/>
    <xf numFmtId="0" fontId="2" fillId="7" borderId="0" xfId="0" applyFont="1" applyFill="1"/>
  </cellXfs>
  <cellStyles count="2">
    <cellStyle name="Currency" xfId="1" builtinId="4"/>
    <cellStyle name="Normal" xfId="0" builtinId="0"/>
  </cellStyles>
  <dxfs count="18">
    <dxf>
      <font>
        <b/>
        <i val="0"/>
        <strike val="0"/>
        <color rgb="FFFF0000"/>
      </font>
    </dxf>
    <dxf>
      <font>
        <b/>
        <i val="0"/>
        <strike val="0"/>
      </font>
    </dxf>
    <dxf>
      <fill>
        <patternFill>
          <bgColor theme="7" tint="0.79998168889431442"/>
        </patternFill>
      </fill>
    </dxf>
    <dxf>
      <font>
        <b/>
        <i val="0"/>
        <strike val="0"/>
        <color rgb="FFFF0000"/>
      </font>
    </dxf>
    <dxf>
      <font>
        <b/>
        <i val="0"/>
        <strike val="0"/>
      </font>
    </dxf>
    <dxf>
      <fill>
        <patternFill>
          <bgColor theme="7" tint="0.79998168889431442"/>
        </patternFill>
      </fill>
    </dxf>
    <dxf>
      <fill>
        <patternFill>
          <bgColor theme="7"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strike val="0"/>
        <color rgb="FFFF0000"/>
      </font>
    </dxf>
    <dxf>
      <font>
        <b/>
        <i val="0"/>
        <strike val="0"/>
      </font>
    </dxf>
    <dxf>
      <font>
        <b/>
        <i val="0"/>
        <strike val="0"/>
        <color rgb="FFFF0000"/>
      </font>
    </dxf>
    <dxf>
      <font>
        <b/>
        <i val="0"/>
        <strike val="0"/>
      </font>
    </dxf>
    <dxf>
      <fill>
        <patternFill>
          <bgColor theme="7" tint="0.79998168889431442"/>
        </patternFill>
      </fill>
    </dxf>
    <dxf>
      <font>
        <b/>
        <i val="0"/>
        <strike val="0"/>
        <color rgb="FFFF0000"/>
      </font>
    </dxf>
    <dxf>
      <font>
        <b/>
        <i val="0"/>
        <strike val="0"/>
      </font>
    </dxf>
    <dxf>
      <fill>
        <patternFill>
          <bgColor theme="7" tint="0.79998168889431442"/>
        </patternFill>
      </fill>
    </dxf>
  </dxfs>
  <tableStyles count="0" defaultTableStyle="TableStyleMedium2" defaultPivotStyle="PivotStyleLight16"/>
  <colors>
    <mruColors>
      <color rgb="FFFFCCCC"/>
      <color rgb="FFFF9999"/>
      <color rgb="FFFFF2CA"/>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3"/>
  <sheetViews>
    <sheetView workbookViewId="0">
      <selection activeCell="B3" sqref="B3"/>
    </sheetView>
  </sheetViews>
  <sheetFormatPr defaultRowHeight="14.4" x14ac:dyDescent="0.3"/>
  <cols>
    <col min="1" max="1" width="3.6640625" customWidth="1"/>
    <col min="2" max="2" width="19.44140625" customWidth="1"/>
    <col min="3" max="3" width="18.33203125" customWidth="1"/>
    <col min="12" max="12" width="14.6640625" customWidth="1"/>
    <col min="13" max="13" width="12.6640625" customWidth="1"/>
  </cols>
  <sheetData>
    <row r="1" spans="2:14" ht="15" thickBot="1" x14ac:dyDescent="0.35"/>
    <row r="2" spans="2:14" ht="26.25" customHeight="1" x14ac:dyDescent="0.35">
      <c r="B2" s="97" t="s">
        <v>159</v>
      </c>
      <c r="C2" s="98"/>
      <c r="D2" s="98"/>
      <c r="E2" s="98"/>
      <c r="F2" s="98"/>
      <c r="G2" s="98"/>
      <c r="H2" s="98"/>
      <c r="I2" s="98"/>
      <c r="J2" s="98"/>
      <c r="K2" s="99"/>
      <c r="L2" s="99"/>
      <c r="M2" s="100"/>
      <c r="N2" s="1"/>
    </row>
    <row r="3" spans="2:14" ht="20.100000000000001" customHeight="1" x14ac:dyDescent="0.3">
      <c r="B3" s="101" t="s">
        <v>139</v>
      </c>
      <c r="C3" s="102"/>
      <c r="D3" s="102"/>
      <c r="E3" s="102"/>
      <c r="F3" s="102"/>
      <c r="G3" s="102"/>
      <c r="H3" s="102"/>
      <c r="I3" s="102"/>
      <c r="J3" s="103"/>
      <c r="K3" s="103"/>
      <c r="L3" s="103"/>
      <c r="M3" s="104"/>
      <c r="N3" s="1"/>
    </row>
    <row r="4" spans="2:14" ht="23.25" customHeight="1" thickBot="1" x14ac:dyDescent="0.4">
      <c r="B4" s="105" t="s">
        <v>79</v>
      </c>
      <c r="C4" s="106"/>
      <c r="D4" s="106"/>
      <c r="E4" s="106"/>
      <c r="F4" s="106"/>
      <c r="G4" s="106"/>
      <c r="H4" s="106"/>
      <c r="I4" s="106"/>
      <c r="J4" s="106"/>
      <c r="K4" s="107"/>
      <c r="L4" s="107"/>
      <c r="M4" s="108"/>
      <c r="N4" s="1"/>
    </row>
    <row r="6" spans="2:14" ht="18" x14ac:dyDescent="0.35">
      <c r="B6" s="92" t="s">
        <v>81</v>
      </c>
    </row>
    <row r="7" spans="2:14" ht="18" x14ac:dyDescent="0.35">
      <c r="B7" s="90" t="s">
        <v>4</v>
      </c>
      <c r="C7" s="91">
        <f>(Source_Fire!D47+Source_Fire!D55)</f>
        <v>0</v>
      </c>
    </row>
    <row r="8" spans="2:14" ht="24" customHeight="1" x14ac:dyDescent="0.35">
      <c r="B8" s="90" t="s">
        <v>6</v>
      </c>
      <c r="C8" s="91">
        <f>(Source_Sewer!D48+Source_Sewer!D57)</f>
        <v>0</v>
      </c>
    </row>
    <row r="9" spans="2:14" ht="24" customHeight="1" x14ac:dyDescent="0.35">
      <c r="B9" s="90" t="s">
        <v>8</v>
      </c>
      <c r="C9" s="91">
        <f>(Source_Transport!D51+Source_Transport!D70)</f>
        <v>0</v>
      </c>
    </row>
    <row r="10" spans="2:14" ht="25.5" customHeight="1" x14ac:dyDescent="0.35">
      <c r="B10" s="90" t="s">
        <v>10</v>
      </c>
      <c r="C10" s="91">
        <f>(Source_Water!D49+Source_Water!D58)</f>
        <v>0</v>
      </c>
    </row>
    <row r="11" spans="2:14" ht="15.6" x14ac:dyDescent="0.3">
      <c r="B11" s="7"/>
      <c r="C11" s="54"/>
    </row>
    <row r="12" spans="2:14" ht="14.4" customHeight="1" x14ac:dyDescent="0.3">
      <c r="B12" s="62" t="s">
        <v>85</v>
      </c>
      <c r="C12" s="61"/>
    </row>
    <row r="13" spans="2:14" ht="14.4" customHeight="1" x14ac:dyDescent="0.3">
      <c r="B13" s="61"/>
      <c r="C13" s="61"/>
    </row>
  </sheetData>
  <sheetProtection algorithmName="SHA-512" hashValue="9d2Bf7jqo7QvXnxcXKsyV0KEcQws9vJk6cSRMea5YFyFfJTcpLWz4Mir422mYFZWeyMIBwT8OC5vXu240njiNQ==" saltValue="o1SZzvZ35O6yOO1jDlSqVQ==" spinCount="100000" sheet="1" selectLockedCells="1"/>
  <pageMargins left="0.7" right="0.7" top="0.75" bottom="0.75" header="0.3" footer="0.3"/>
  <pageSetup scale="63"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99"/>
  <sheetViews>
    <sheetView zoomScaleNormal="100" zoomScaleSheetLayoutView="90" workbookViewId="0">
      <selection activeCell="B8" sqref="B8"/>
    </sheetView>
  </sheetViews>
  <sheetFormatPr defaultRowHeight="14.4" x14ac:dyDescent="0.3"/>
  <cols>
    <col min="1" max="1" width="2.88671875" customWidth="1"/>
    <col min="2" max="2" width="26.33203125" customWidth="1"/>
    <col min="3" max="3" width="30" customWidth="1"/>
    <col min="4" max="4" width="5.109375" customWidth="1"/>
    <col min="5" max="5" width="26.44140625" customWidth="1"/>
    <col min="6" max="6" width="40.6640625" customWidth="1"/>
  </cols>
  <sheetData>
    <row r="1" spans="2:6" ht="18" x14ac:dyDescent="0.35">
      <c r="B1" s="109" t="s">
        <v>158</v>
      </c>
      <c r="C1" s="99"/>
      <c r="D1" s="99"/>
      <c r="E1" s="99"/>
      <c r="F1" s="100"/>
    </row>
    <row r="2" spans="2:6" ht="7.5" customHeight="1" x14ac:dyDescent="0.35">
      <c r="B2" s="110"/>
      <c r="C2" s="103"/>
      <c r="D2" s="103"/>
      <c r="E2" s="103"/>
      <c r="F2" s="104"/>
    </row>
    <row r="3" spans="2:6" ht="15.6" x14ac:dyDescent="0.3">
      <c r="B3" s="111" t="s">
        <v>140</v>
      </c>
      <c r="C3" s="102"/>
      <c r="D3" s="102"/>
      <c r="E3" s="102"/>
      <c r="F3" s="112"/>
    </row>
    <row r="4" spans="2:6" ht="15.6" x14ac:dyDescent="0.3">
      <c r="B4" s="111" t="s">
        <v>85</v>
      </c>
      <c r="C4" s="102"/>
      <c r="D4" s="102"/>
      <c r="E4" s="102"/>
      <c r="F4" s="112"/>
    </row>
    <row r="5" spans="2:6" ht="16.2" thickBot="1" x14ac:dyDescent="0.35">
      <c r="B5" s="113" t="s">
        <v>0</v>
      </c>
      <c r="C5" s="114"/>
      <c r="D5" s="114"/>
      <c r="E5" s="114"/>
      <c r="F5" s="115"/>
    </row>
    <row r="6" spans="2:6" s="33" customFormat="1" ht="19.5" customHeight="1" x14ac:dyDescent="0.35">
      <c r="B6" s="116" t="s">
        <v>137</v>
      </c>
      <c r="C6" s="35"/>
      <c r="D6" s="35"/>
      <c r="E6" s="37"/>
      <c r="F6" s="57" t="s">
        <v>89</v>
      </c>
    </row>
    <row r="7" spans="2:6" ht="15.6" x14ac:dyDescent="0.3">
      <c r="B7" s="34"/>
      <c r="C7" s="35"/>
      <c r="D7" s="37"/>
      <c r="E7" s="46" t="s">
        <v>4</v>
      </c>
      <c r="F7" s="59">
        <f>Source_Fire!D47</f>
        <v>0</v>
      </c>
    </row>
    <row r="8" spans="2:6" ht="15.6" x14ac:dyDescent="0.3">
      <c r="B8" s="120"/>
      <c r="C8" s="120"/>
      <c r="D8" s="40"/>
      <c r="E8" s="46" t="s">
        <v>6</v>
      </c>
      <c r="F8" s="59">
        <f>Source_Sewer!D48</f>
        <v>0</v>
      </c>
    </row>
    <row r="9" spans="2:6" ht="15.6" x14ac:dyDescent="0.3">
      <c r="B9" s="120"/>
      <c r="C9" s="120"/>
      <c r="D9" s="43"/>
      <c r="E9" s="46" t="s">
        <v>8</v>
      </c>
      <c r="F9" s="59">
        <f>Source_Transport!D51</f>
        <v>0</v>
      </c>
    </row>
    <row r="10" spans="2:6" ht="15.6" x14ac:dyDescent="0.3">
      <c r="B10" s="120"/>
      <c r="C10" s="120"/>
      <c r="D10" s="43"/>
      <c r="E10" s="46" t="s">
        <v>10</v>
      </c>
      <c r="F10" s="59">
        <f>Source_Water!D49</f>
        <v>0</v>
      </c>
    </row>
    <row r="11" spans="2:6" ht="15.6" x14ac:dyDescent="0.3">
      <c r="B11" s="120"/>
      <c r="C11" s="120"/>
      <c r="D11" s="43"/>
      <c r="E11" s="93"/>
      <c r="F11" s="93"/>
    </row>
    <row r="12" spans="2:6" ht="35.25" customHeight="1" x14ac:dyDescent="0.3">
      <c r="B12" s="121"/>
      <c r="C12" s="121"/>
      <c r="D12" s="43"/>
      <c r="E12" s="41">
        <v>1</v>
      </c>
      <c r="F12" s="60" t="s">
        <v>86</v>
      </c>
    </row>
    <row r="13" spans="2:6" ht="18" x14ac:dyDescent="0.35">
      <c r="B13" s="36" t="s">
        <v>101</v>
      </c>
      <c r="C13" s="37"/>
      <c r="D13" s="43"/>
      <c r="E13" s="36" t="s">
        <v>102</v>
      </c>
      <c r="F13" s="37"/>
    </row>
    <row r="14" spans="2:6" ht="63.75" customHeight="1" x14ac:dyDescent="0.3">
      <c r="B14" s="38" t="s">
        <v>134</v>
      </c>
      <c r="C14" s="39" t="s">
        <v>51</v>
      </c>
      <c r="D14" s="43"/>
      <c r="E14" s="38" t="s">
        <v>103</v>
      </c>
      <c r="F14" s="39" t="s">
        <v>51</v>
      </c>
    </row>
    <row r="15" spans="2:6" ht="15.6" x14ac:dyDescent="0.3">
      <c r="B15" s="41">
        <v>0</v>
      </c>
      <c r="C15" s="66" t="s">
        <v>118</v>
      </c>
      <c r="D15" s="43"/>
      <c r="E15" s="67">
        <v>0</v>
      </c>
      <c r="F15" s="66" t="s">
        <v>118</v>
      </c>
    </row>
    <row r="16" spans="2:6" ht="15.6" x14ac:dyDescent="0.3">
      <c r="B16" s="41">
        <v>0</v>
      </c>
      <c r="C16" s="65" t="s">
        <v>119</v>
      </c>
      <c r="D16" s="40"/>
      <c r="E16" s="67">
        <v>0</v>
      </c>
      <c r="F16" s="65" t="s">
        <v>119</v>
      </c>
    </row>
    <row r="17" spans="2:6" ht="15.6" x14ac:dyDescent="0.3">
      <c r="B17" s="41"/>
      <c r="C17" s="65" t="s">
        <v>120</v>
      </c>
      <c r="D17" s="43"/>
      <c r="E17" s="67"/>
      <c r="F17" s="65" t="s">
        <v>120</v>
      </c>
    </row>
    <row r="18" spans="2:6" ht="15.6" x14ac:dyDescent="0.3">
      <c r="B18" s="41">
        <v>0</v>
      </c>
      <c r="C18" s="65" t="s">
        <v>121</v>
      </c>
      <c r="D18" s="43"/>
      <c r="E18" s="67">
        <v>0</v>
      </c>
      <c r="F18" s="65" t="s">
        <v>121</v>
      </c>
    </row>
    <row r="19" spans="2:6" ht="15.6" x14ac:dyDescent="0.3">
      <c r="B19" s="41">
        <v>0</v>
      </c>
      <c r="C19" s="50" t="s">
        <v>122</v>
      </c>
      <c r="D19" s="43"/>
      <c r="E19" s="67">
        <v>0</v>
      </c>
      <c r="F19" s="50" t="s">
        <v>122</v>
      </c>
    </row>
    <row r="20" spans="2:6" ht="15.6" x14ac:dyDescent="0.3">
      <c r="B20" s="41">
        <v>0</v>
      </c>
      <c r="C20" s="42" t="s">
        <v>104</v>
      </c>
      <c r="D20" s="43"/>
      <c r="E20" s="67">
        <v>0</v>
      </c>
      <c r="F20" s="50" t="s">
        <v>104</v>
      </c>
    </row>
    <row r="21" spans="2:6" ht="15.6" x14ac:dyDescent="0.3">
      <c r="B21" s="41">
        <v>0</v>
      </c>
      <c r="C21" s="42" t="s">
        <v>105</v>
      </c>
      <c r="D21" s="43"/>
      <c r="E21" s="67">
        <v>0</v>
      </c>
      <c r="F21" s="50" t="s">
        <v>105</v>
      </c>
    </row>
    <row r="22" spans="2:6" ht="15.6" x14ac:dyDescent="0.3">
      <c r="B22" s="41">
        <v>0</v>
      </c>
      <c r="C22" s="42" t="s">
        <v>106</v>
      </c>
      <c r="D22" s="43"/>
      <c r="E22" s="67">
        <v>0</v>
      </c>
      <c r="F22" s="50" t="s">
        <v>106</v>
      </c>
    </row>
    <row r="23" spans="2:6" ht="15.6" x14ac:dyDescent="0.3">
      <c r="B23" s="41">
        <v>0</v>
      </c>
      <c r="C23" s="42" t="s">
        <v>107</v>
      </c>
      <c r="D23" s="43"/>
      <c r="E23" s="67">
        <v>0</v>
      </c>
      <c r="F23" s="50" t="s">
        <v>107</v>
      </c>
    </row>
    <row r="24" spans="2:6" ht="15.6" x14ac:dyDescent="0.3">
      <c r="B24" s="41">
        <v>0</v>
      </c>
      <c r="C24" s="42" t="s">
        <v>108</v>
      </c>
      <c r="D24" s="43"/>
      <c r="E24" s="67">
        <v>0</v>
      </c>
      <c r="F24" s="50" t="s">
        <v>108</v>
      </c>
    </row>
    <row r="25" spans="2:6" ht="15.6" x14ac:dyDescent="0.3">
      <c r="B25" s="41">
        <v>0</v>
      </c>
      <c r="C25" s="42" t="s">
        <v>109</v>
      </c>
      <c r="D25" s="43"/>
      <c r="E25" s="67">
        <v>0</v>
      </c>
      <c r="F25" s="50" t="s">
        <v>109</v>
      </c>
    </row>
    <row r="26" spans="2:6" ht="15.6" x14ac:dyDescent="0.3">
      <c r="B26" s="41">
        <v>0</v>
      </c>
      <c r="C26" s="42" t="s">
        <v>110</v>
      </c>
      <c r="D26" s="43"/>
      <c r="E26" s="67">
        <v>0</v>
      </c>
      <c r="F26" s="50" t="s">
        <v>110</v>
      </c>
    </row>
    <row r="27" spans="2:6" ht="15.6" x14ac:dyDescent="0.3">
      <c r="B27" s="41">
        <v>0</v>
      </c>
      <c r="C27" s="42" t="s">
        <v>111</v>
      </c>
      <c r="D27" s="43"/>
      <c r="E27" s="67">
        <v>0</v>
      </c>
      <c r="F27" s="50" t="s">
        <v>111</v>
      </c>
    </row>
    <row r="28" spans="2:6" ht="15.6" x14ac:dyDescent="0.3">
      <c r="B28" s="41">
        <v>0</v>
      </c>
      <c r="C28" s="50" t="s">
        <v>123</v>
      </c>
      <c r="D28" s="43"/>
      <c r="E28" s="67">
        <v>0</v>
      </c>
      <c r="F28" s="50" t="s">
        <v>123</v>
      </c>
    </row>
    <row r="29" spans="2:6" ht="15.6" x14ac:dyDescent="0.3">
      <c r="B29" s="41">
        <v>0</v>
      </c>
      <c r="C29" s="50" t="s">
        <v>124</v>
      </c>
      <c r="D29" s="51"/>
      <c r="E29" s="67">
        <v>0</v>
      </c>
      <c r="F29" s="50" t="s">
        <v>124</v>
      </c>
    </row>
    <row r="30" spans="2:6" ht="15.6" x14ac:dyDescent="0.3">
      <c r="B30" s="41">
        <v>0</v>
      </c>
      <c r="C30" s="50" t="s">
        <v>125</v>
      </c>
      <c r="D30" s="51"/>
      <c r="E30" s="67">
        <v>0</v>
      </c>
      <c r="F30" s="50" t="s">
        <v>125</v>
      </c>
    </row>
    <row r="31" spans="2:6" ht="15.6" x14ac:dyDescent="0.3">
      <c r="B31" s="41">
        <v>0</v>
      </c>
      <c r="C31" s="50" t="s">
        <v>126</v>
      </c>
      <c r="D31" s="51"/>
      <c r="E31" s="67">
        <v>0</v>
      </c>
      <c r="F31" s="50" t="s">
        <v>126</v>
      </c>
    </row>
    <row r="32" spans="2:6" ht="15.6" x14ac:dyDescent="0.3">
      <c r="B32" s="41">
        <v>0</v>
      </c>
      <c r="C32" s="50" t="s">
        <v>127</v>
      </c>
      <c r="D32" s="51"/>
      <c r="E32" s="67">
        <v>0</v>
      </c>
      <c r="F32" s="50" t="s">
        <v>127</v>
      </c>
    </row>
    <row r="33" spans="2:6" ht="15.6" x14ac:dyDescent="0.3">
      <c r="B33" s="41">
        <v>0</v>
      </c>
      <c r="C33" s="50" t="s">
        <v>128</v>
      </c>
      <c r="D33" s="51"/>
      <c r="E33" s="67">
        <v>0</v>
      </c>
      <c r="F33" s="50" t="s">
        <v>128</v>
      </c>
    </row>
    <row r="34" spans="2:6" ht="18" x14ac:dyDescent="0.3">
      <c r="B34" s="79"/>
      <c r="C34" s="37"/>
      <c r="D34" s="51"/>
      <c r="E34" s="44"/>
      <c r="F34" s="37"/>
    </row>
    <row r="35" spans="2:6" ht="54" x14ac:dyDescent="0.3">
      <c r="B35" s="38" t="s">
        <v>135</v>
      </c>
      <c r="C35" s="45" t="s">
        <v>51</v>
      </c>
      <c r="D35" s="51"/>
      <c r="E35" s="38" t="s">
        <v>136</v>
      </c>
      <c r="F35" s="45" t="s">
        <v>51</v>
      </c>
    </row>
    <row r="36" spans="2:6" ht="15.6" x14ac:dyDescent="0.3">
      <c r="B36" s="41">
        <v>0</v>
      </c>
      <c r="C36" s="66" t="s">
        <v>118</v>
      </c>
      <c r="D36" s="51"/>
      <c r="E36" s="67">
        <v>0</v>
      </c>
      <c r="F36" s="66" t="s">
        <v>129</v>
      </c>
    </row>
    <row r="37" spans="2:6" ht="15.6" x14ac:dyDescent="0.3">
      <c r="B37" s="41">
        <v>0</v>
      </c>
      <c r="C37" s="65" t="s">
        <v>119</v>
      </c>
      <c r="D37" s="51"/>
      <c r="E37" s="67">
        <v>0</v>
      </c>
      <c r="F37" s="65" t="s">
        <v>119</v>
      </c>
    </row>
    <row r="38" spans="2:6" ht="15.6" x14ac:dyDescent="0.3">
      <c r="B38" s="41">
        <v>0</v>
      </c>
      <c r="C38" s="65" t="s">
        <v>120</v>
      </c>
      <c r="D38" s="51"/>
      <c r="E38" s="67">
        <v>0</v>
      </c>
      <c r="F38" s="65" t="s">
        <v>120</v>
      </c>
    </row>
    <row r="39" spans="2:6" ht="15.6" x14ac:dyDescent="0.3">
      <c r="B39" s="41">
        <v>0</v>
      </c>
      <c r="C39" s="65" t="s">
        <v>121</v>
      </c>
      <c r="D39" s="51"/>
      <c r="E39" s="67">
        <v>0</v>
      </c>
      <c r="F39" s="65" t="s">
        <v>121</v>
      </c>
    </row>
    <row r="40" spans="2:6" ht="15.6" x14ac:dyDescent="0.3">
      <c r="B40" s="41">
        <v>0</v>
      </c>
      <c r="C40" s="50" t="s">
        <v>122</v>
      </c>
      <c r="D40" s="51"/>
      <c r="E40" s="67">
        <v>0</v>
      </c>
      <c r="F40" s="50" t="s">
        <v>122</v>
      </c>
    </row>
    <row r="41" spans="2:6" ht="15.6" x14ac:dyDescent="0.3">
      <c r="B41" s="41">
        <v>0</v>
      </c>
      <c r="C41" s="50" t="s">
        <v>112</v>
      </c>
      <c r="D41" s="51"/>
      <c r="E41" s="67">
        <v>0</v>
      </c>
      <c r="F41" s="50" t="s">
        <v>104</v>
      </c>
    </row>
    <row r="42" spans="2:6" ht="15.6" x14ac:dyDescent="0.3">
      <c r="B42" s="41">
        <v>0</v>
      </c>
      <c r="C42" s="50" t="s">
        <v>105</v>
      </c>
      <c r="D42" s="51"/>
      <c r="E42" s="67">
        <v>0</v>
      </c>
      <c r="F42" s="50" t="s">
        <v>105</v>
      </c>
    </row>
    <row r="43" spans="2:6" ht="15.6" x14ac:dyDescent="0.3">
      <c r="B43" s="41">
        <v>0</v>
      </c>
      <c r="C43" s="50" t="s">
        <v>106</v>
      </c>
      <c r="D43" s="51"/>
      <c r="E43" s="67">
        <v>0</v>
      </c>
      <c r="F43" s="50" t="s">
        <v>106</v>
      </c>
    </row>
    <row r="44" spans="2:6" ht="15.6" x14ac:dyDescent="0.3">
      <c r="B44" s="41">
        <v>0</v>
      </c>
      <c r="C44" s="50" t="s">
        <v>113</v>
      </c>
      <c r="D44" s="51"/>
      <c r="E44" s="67">
        <v>0</v>
      </c>
      <c r="F44" s="50" t="s">
        <v>107</v>
      </c>
    </row>
    <row r="45" spans="2:6" ht="15.6" x14ac:dyDescent="0.3">
      <c r="B45" s="41">
        <v>0</v>
      </c>
      <c r="C45" s="50" t="s">
        <v>114</v>
      </c>
      <c r="D45" s="51"/>
      <c r="E45" s="67">
        <v>0</v>
      </c>
      <c r="F45" s="50" t="s">
        <v>108</v>
      </c>
    </row>
    <row r="46" spans="2:6" ht="15.6" x14ac:dyDescent="0.3">
      <c r="B46" s="41">
        <v>0</v>
      </c>
      <c r="C46" s="50" t="s">
        <v>115</v>
      </c>
      <c r="D46" s="51"/>
      <c r="E46" s="67">
        <v>0</v>
      </c>
      <c r="F46" s="50" t="s">
        <v>109</v>
      </c>
    </row>
    <row r="47" spans="2:6" ht="15.6" x14ac:dyDescent="0.3">
      <c r="B47" s="41">
        <v>0</v>
      </c>
      <c r="C47" s="50" t="s">
        <v>116</v>
      </c>
      <c r="D47" s="51"/>
      <c r="E47" s="67">
        <v>0</v>
      </c>
      <c r="F47" s="50" t="s">
        <v>110</v>
      </c>
    </row>
    <row r="48" spans="2:6" ht="15.6" x14ac:dyDescent="0.3">
      <c r="B48" s="41">
        <v>0</v>
      </c>
      <c r="C48" s="50" t="s">
        <v>117</v>
      </c>
      <c r="D48" s="51"/>
      <c r="E48" s="67">
        <v>0</v>
      </c>
      <c r="F48" s="50" t="s">
        <v>111</v>
      </c>
    </row>
    <row r="49" spans="2:6" ht="15.6" x14ac:dyDescent="0.3">
      <c r="B49" s="41">
        <v>0</v>
      </c>
      <c r="C49" s="50" t="s">
        <v>123</v>
      </c>
      <c r="D49" s="51"/>
      <c r="E49" s="67">
        <v>0</v>
      </c>
      <c r="F49" s="50" t="s">
        <v>130</v>
      </c>
    </row>
    <row r="50" spans="2:6" ht="15.6" x14ac:dyDescent="0.3">
      <c r="B50" s="41">
        <v>0</v>
      </c>
      <c r="C50" s="50" t="s">
        <v>124</v>
      </c>
      <c r="D50" s="51"/>
      <c r="E50" s="67">
        <v>0</v>
      </c>
      <c r="F50" s="50" t="s">
        <v>124</v>
      </c>
    </row>
    <row r="51" spans="2:6" ht="15.6" x14ac:dyDescent="0.3">
      <c r="B51" s="41">
        <v>0</v>
      </c>
      <c r="C51" s="50" t="s">
        <v>125</v>
      </c>
      <c r="D51" s="51"/>
      <c r="E51" s="67">
        <v>0</v>
      </c>
      <c r="F51" s="50" t="s">
        <v>125</v>
      </c>
    </row>
    <row r="52" spans="2:6" ht="15.6" x14ac:dyDescent="0.3">
      <c r="B52" s="41">
        <v>0</v>
      </c>
      <c r="C52" s="50" t="s">
        <v>126</v>
      </c>
      <c r="D52" s="51"/>
      <c r="E52" s="67">
        <v>0</v>
      </c>
      <c r="F52" s="50" t="s">
        <v>126</v>
      </c>
    </row>
    <row r="53" spans="2:6" ht="15.6" x14ac:dyDescent="0.3">
      <c r="B53" s="41">
        <v>0</v>
      </c>
      <c r="C53" s="50" t="s">
        <v>127</v>
      </c>
      <c r="D53" s="51"/>
      <c r="E53" s="67">
        <v>0</v>
      </c>
      <c r="F53" s="50" t="s">
        <v>127</v>
      </c>
    </row>
    <row r="54" spans="2:6" ht="15.6" x14ac:dyDescent="0.3">
      <c r="B54" s="41">
        <v>0</v>
      </c>
      <c r="C54" s="50" t="s">
        <v>128</v>
      </c>
      <c r="D54" s="51"/>
      <c r="E54" s="67">
        <v>0</v>
      </c>
      <c r="F54" s="50" t="s">
        <v>128</v>
      </c>
    </row>
    <row r="55" spans="2:6" ht="15.6" x14ac:dyDescent="0.3">
      <c r="B55" s="41">
        <v>0</v>
      </c>
      <c r="C55" s="50" t="s">
        <v>65</v>
      </c>
      <c r="D55" s="51"/>
      <c r="E55" s="67">
        <v>0</v>
      </c>
      <c r="F55" s="50" t="s">
        <v>65</v>
      </c>
    </row>
    <row r="56" spans="2:6" x14ac:dyDescent="0.3">
      <c r="B56" s="51"/>
      <c r="C56" s="51"/>
      <c r="D56" s="51"/>
      <c r="E56" s="51"/>
      <c r="F56" s="51"/>
    </row>
    <row r="57" spans="2:6" ht="18" x14ac:dyDescent="0.35">
      <c r="B57" s="36" t="s">
        <v>141</v>
      </c>
      <c r="C57" s="37"/>
      <c r="D57" s="51"/>
      <c r="E57" s="36" t="s">
        <v>142</v>
      </c>
      <c r="F57" s="51"/>
    </row>
    <row r="58" spans="2:6" ht="57.75" customHeight="1" x14ac:dyDescent="0.3">
      <c r="B58" s="38" t="s">
        <v>134</v>
      </c>
      <c r="C58" s="39" t="s">
        <v>51</v>
      </c>
      <c r="D58" s="51"/>
      <c r="E58" s="38" t="s">
        <v>134</v>
      </c>
      <c r="F58" s="39" t="s">
        <v>51</v>
      </c>
    </row>
    <row r="59" spans="2:6" ht="15.6" x14ac:dyDescent="0.3">
      <c r="B59" s="41">
        <v>0</v>
      </c>
      <c r="C59" s="66" t="s">
        <v>118</v>
      </c>
      <c r="D59" s="51"/>
      <c r="E59" s="41">
        <v>0</v>
      </c>
      <c r="F59" s="66" t="s">
        <v>118</v>
      </c>
    </row>
    <row r="60" spans="2:6" ht="15.6" x14ac:dyDescent="0.3">
      <c r="B60" s="41">
        <v>0</v>
      </c>
      <c r="C60" s="65" t="s">
        <v>119</v>
      </c>
      <c r="D60" s="51"/>
      <c r="E60" s="41">
        <v>0</v>
      </c>
      <c r="F60" s="65" t="s">
        <v>119</v>
      </c>
    </row>
    <row r="61" spans="2:6" ht="15.6" x14ac:dyDescent="0.3">
      <c r="B61" s="41">
        <v>0</v>
      </c>
      <c r="C61" s="65" t="s">
        <v>120</v>
      </c>
      <c r="D61" s="51"/>
      <c r="E61" s="41">
        <v>0</v>
      </c>
      <c r="F61" s="65" t="s">
        <v>120</v>
      </c>
    </row>
    <row r="62" spans="2:6" ht="15.6" x14ac:dyDescent="0.3">
      <c r="B62" s="41">
        <v>0</v>
      </c>
      <c r="C62" s="65" t="s">
        <v>121</v>
      </c>
      <c r="D62" s="51"/>
      <c r="E62" s="41">
        <v>0</v>
      </c>
      <c r="F62" s="65" t="s">
        <v>121</v>
      </c>
    </row>
    <row r="63" spans="2:6" ht="15.6" x14ac:dyDescent="0.3">
      <c r="B63" s="41">
        <v>0</v>
      </c>
      <c r="C63" s="50" t="s">
        <v>122</v>
      </c>
      <c r="D63" s="51"/>
      <c r="E63" s="41">
        <v>0</v>
      </c>
      <c r="F63" s="50" t="s">
        <v>122</v>
      </c>
    </row>
    <row r="64" spans="2:6" ht="15.6" x14ac:dyDescent="0.3">
      <c r="B64" s="41">
        <v>0</v>
      </c>
      <c r="C64" s="42" t="s">
        <v>104</v>
      </c>
      <c r="D64" s="51"/>
      <c r="E64" s="41">
        <v>0</v>
      </c>
      <c r="F64" s="42" t="s">
        <v>104</v>
      </c>
    </row>
    <row r="65" spans="2:6" ht="15.6" x14ac:dyDescent="0.3">
      <c r="B65" s="41">
        <v>0</v>
      </c>
      <c r="C65" s="42" t="s">
        <v>105</v>
      </c>
      <c r="D65" s="51"/>
      <c r="E65" s="41">
        <v>0</v>
      </c>
      <c r="F65" s="42" t="s">
        <v>105</v>
      </c>
    </row>
    <row r="66" spans="2:6" ht="15.6" x14ac:dyDescent="0.3">
      <c r="B66" s="41">
        <v>0</v>
      </c>
      <c r="C66" s="42" t="s">
        <v>106</v>
      </c>
      <c r="D66" s="51"/>
      <c r="E66" s="41">
        <v>0</v>
      </c>
      <c r="F66" s="42" t="s">
        <v>106</v>
      </c>
    </row>
    <row r="67" spans="2:6" ht="15.6" x14ac:dyDescent="0.3">
      <c r="B67" s="41">
        <v>0</v>
      </c>
      <c r="C67" s="42" t="s">
        <v>107</v>
      </c>
      <c r="D67" s="51"/>
      <c r="E67" s="41">
        <v>0</v>
      </c>
      <c r="F67" s="42" t="s">
        <v>107</v>
      </c>
    </row>
    <row r="68" spans="2:6" ht="15.6" x14ac:dyDescent="0.3">
      <c r="B68" s="41">
        <v>0</v>
      </c>
      <c r="C68" s="42" t="s">
        <v>108</v>
      </c>
      <c r="D68" s="51"/>
      <c r="E68" s="41">
        <v>0</v>
      </c>
      <c r="F68" s="42" t="s">
        <v>108</v>
      </c>
    </row>
    <row r="69" spans="2:6" ht="15.6" x14ac:dyDescent="0.3">
      <c r="B69" s="41">
        <v>0</v>
      </c>
      <c r="C69" s="42" t="s">
        <v>109</v>
      </c>
      <c r="D69" s="51"/>
      <c r="E69" s="41">
        <v>0</v>
      </c>
      <c r="F69" s="42" t="s">
        <v>109</v>
      </c>
    </row>
    <row r="70" spans="2:6" ht="15.6" x14ac:dyDescent="0.3">
      <c r="B70" s="41">
        <v>0</v>
      </c>
      <c r="C70" s="42" t="s">
        <v>110</v>
      </c>
      <c r="D70" s="51"/>
      <c r="E70" s="41">
        <v>0</v>
      </c>
      <c r="F70" s="42" t="s">
        <v>110</v>
      </c>
    </row>
    <row r="71" spans="2:6" ht="15.6" x14ac:dyDescent="0.3">
      <c r="B71" s="41">
        <v>0</v>
      </c>
      <c r="C71" s="42" t="s">
        <v>111</v>
      </c>
      <c r="D71" s="51"/>
      <c r="E71" s="41">
        <v>0</v>
      </c>
      <c r="F71" s="42" t="s">
        <v>111</v>
      </c>
    </row>
    <row r="72" spans="2:6" ht="15.6" x14ac:dyDescent="0.3">
      <c r="B72" s="41">
        <v>0</v>
      </c>
      <c r="C72" s="50" t="s">
        <v>123</v>
      </c>
      <c r="D72" s="51"/>
      <c r="E72" s="41">
        <v>0</v>
      </c>
      <c r="F72" s="50" t="s">
        <v>123</v>
      </c>
    </row>
    <row r="73" spans="2:6" ht="15.6" x14ac:dyDescent="0.3">
      <c r="B73" s="41">
        <v>0</v>
      </c>
      <c r="C73" s="50" t="s">
        <v>124</v>
      </c>
      <c r="D73" s="51"/>
      <c r="E73" s="41">
        <v>0</v>
      </c>
      <c r="F73" s="50" t="s">
        <v>124</v>
      </c>
    </row>
    <row r="74" spans="2:6" ht="15.6" x14ac:dyDescent="0.3">
      <c r="B74" s="41">
        <v>0</v>
      </c>
      <c r="C74" s="50" t="s">
        <v>125</v>
      </c>
      <c r="D74" s="51"/>
      <c r="E74" s="41">
        <v>0</v>
      </c>
      <c r="F74" s="50" t="s">
        <v>125</v>
      </c>
    </row>
    <row r="75" spans="2:6" ht="15.6" x14ac:dyDescent="0.3">
      <c r="B75" s="41">
        <v>0</v>
      </c>
      <c r="C75" s="50" t="s">
        <v>126</v>
      </c>
      <c r="D75" s="51"/>
      <c r="E75" s="41">
        <v>0</v>
      </c>
      <c r="F75" s="50" t="s">
        <v>126</v>
      </c>
    </row>
    <row r="76" spans="2:6" ht="15.6" x14ac:dyDescent="0.3">
      <c r="B76" s="41">
        <v>0</v>
      </c>
      <c r="C76" s="50" t="s">
        <v>127</v>
      </c>
      <c r="D76" s="51"/>
      <c r="E76" s="41">
        <v>0</v>
      </c>
      <c r="F76" s="50" t="s">
        <v>127</v>
      </c>
    </row>
    <row r="77" spans="2:6" ht="15.6" x14ac:dyDescent="0.3">
      <c r="B77" s="41">
        <v>0</v>
      </c>
      <c r="C77" s="50" t="s">
        <v>128</v>
      </c>
      <c r="D77" s="51"/>
      <c r="E77" s="41">
        <v>0</v>
      </c>
      <c r="F77" s="50" t="s">
        <v>128</v>
      </c>
    </row>
    <row r="78" spans="2:6" ht="15.6" x14ac:dyDescent="0.3">
      <c r="B78" s="79"/>
      <c r="C78" s="37"/>
      <c r="D78" s="51"/>
      <c r="E78" s="79"/>
      <c r="F78" s="37"/>
    </row>
    <row r="79" spans="2:6" ht="54" x14ac:dyDescent="0.3">
      <c r="B79" s="38" t="s">
        <v>135</v>
      </c>
      <c r="C79" s="45" t="s">
        <v>51</v>
      </c>
      <c r="D79" s="51"/>
      <c r="E79" s="38" t="s">
        <v>135</v>
      </c>
      <c r="F79" s="45" t="s">
        <v>51</v>
      </c>
    </row>
    <row r="80" spans="2:6" ht="15.6" x14ac:dyDescent="0.3">
      <c r="B80" s="41">
        <v>0</v>
      </c>
      <c r="C80" s="66" t="s">
        <v>118</v>
      </c>
      <c r="D80" s="51"/>
      <c r="E80" s="41">
        <v>0</v>
      </c>
      <c r="F80" s="66" t="s">
        <v>118</v>
      </c>
    </row>
    <row r="81" spans="2:6" ht="15.6" x14ac:dyDescent="0.3">
      <c r="B81" s="41">
        <v>0</v>
      </c>
      <c r="C81" s="65" t="s">
        <v>119</v>
      </c>
      <c r="D81" s="51"/>
      <c r="E81" s="41">
        <v>0</v>
      </c>
      <c r="F81" s="65" t="s">
        <v>119</v>
      </c>
    </row>
    <row r="82" spans="2:6" ht="15.6" x14ac:dyDescent="0.3">
      <c r="B82" s="41">
        <v>0</v>
      </c>
      <c r="C82" s="65" t="s">
        <v>120</v>
      </c>
      <c r="D82" s="51"/>
      <c r="E82" s="41">
        <v>0</v>
      </c>
      <c r="F82" s="65" t="s">
        <v>120</v>
      </c>
    </row>
    <row r="83" spans="2:6" ht="15.6" x14ac:dyDescent="0.3">
      <c r="B83" s="41">
        <v>0</v>
      </c>
      <c r="C83" s="65" t="s">
        <v>121</v>
      </c>
      <c r="D83" s="51"/>
      <c r="E83" s="41">
        <v>0</v>
      </c>
      <c r="F83" s="65" t="s">
        <v>121</v>
      </c>
    </row>
    <row r="84" spans="2:6" ht="15.6" x14ac:dyDescent="0.3">
      <c r="B84" s="41">
        <v>0</v>
      </c>
      <c r="C84" s="50" t="s">
        <v>122</v>
      </c>
      <c r="D84" s="51"/>
      <c r="E84" s="41">
        <v>0</v>
      </c>
      <c r="F84" s="50" t="s">
        <v>122</v>
      </c>
    </row>
    <row r="85" spans="2:6" ht="15.6" x14ac:dyDescent="0.3">
      <c r="B85" s="41">
        <v>0</v>
      </c>
      <c r="C85" s="50" t="s">
        <v>112</v>
      </c>
      <c r="D85" s="51"/>
      <c r="E85" s="41">
        <v>0</v>
      </c>
      <c r="F85" s="50" t="s">
        <v>112</v>
      </c>
    </row>
    <row r="86" spans="2:6" ht="15.6" x14ac:dyDescent="0.3">
      <c r="B86" s="41">
        <v>0</v>
      </c>
      <c r="C86" s="50" t="s">
        <v>105</v>
      </c>
      <c r="D86" s="51"/>
      <c r="E86" s="41">
        <v>0</v>
      </c>
      <c r="F86" s="50" t="s">
        <v>105</v>
      </c>
    </row>
    <row r="87" spans="2:6" ht="15.6" x14ac:dyDescent="0.3">
      <c r="B87" s="41">
        <v>0</v>
      </c>
      <c r="C87" s="50" t="s">
        <v>106</v>
      </c>
      <c r="D87" s="51"/>
      <c r="E87" s="41">
        <v>0</v>
      </c>
      <c r="F87" s="50" t="s">
        <v>106</v>
      </c>
    </row>
    <row r="88" spans="2:6" ht="15.6" x14ac:dyDescent="0.3">
      <c r="B88" s="41">
        <v>0</v>
      </c>
      <c r="C88" s="50" t="s">
        <v>113</v>
      </c>
      <c r="D88" s="51"/>
      <c r="E88" s="41">
        <v>0</v>
      </c>
      <c r="F88" s="50" t="s">
        <v>113</v>
      </c>
    </row>
    <row r="89" spans="2:6" ht="15.6" x14ac:dyDescent="0.3">
      <c r="B89" s="41">
        <v>0</v>
      </c>
      <c r="C89" s="50" t="s">
        <v>114</v>
      </c>
      <c r="D89" s="51"/>
      <c r="E89" s="41">
        <v>0</v>
      </c>
      <c r="F89" s="50" t="s">
        <v>114</v>
      </c>
    </row>
    <row r="90" spans="2:6" ht="15.6" x14ac:dyDescent="0.3">
      <c r="B90" s="41">
        <v>0</v>
      </c>
      <c r="C90" s="50" t="s">
        <v>115</v>
      </c>
      <c r="D90" s="51"/>
      <c r="E90" s="41">
        <v>0</v>
      </c>
      <c r="F90" s="50" t="s">
        <v>115</v>
      </c>
    </row>
    <row r="91" spans="2:6" ht="15.6" x14ac:dyDescent="0.3">
      <c r="B91" s="41">
        <v>0</v>
      </c>
      <c r="C91" s="50" t="s">
        <v>116</v>
      </c>
      <c r="D91" s="51"/>
      <c r="E91" s="41">
        <v>0</v>
      </c>
      <c r="F91" s="50" t="s">
        <v>116</v>
      </c>
    </row>
    <row r="92" spans="2:6" ht="15.6" x14ac:dyDescent="0.3">
      <c r="B92" s="41">
        <v>0</v>
      </c>
      <c r="C92" s="50" t="s">
        <v>117</v>
      </c>
      <c r="D92" s="51"/>
      <c r="E92" s="41">
        <v>0</v>
      </c>
      <c r="F92" s="50" t="s">
        <v>117</v>
      </c>
    </row>
    <row r="93" spans="2:6" ht="15.6" x14ac:dyDescent="0.3">
      <c r="B93" s="41">
        <v>0</v>
      </c>
      <c r="C93" s="50" t="s">
        <v>123</v>
      </c>
      <c r="D93" s="51"/>
      <c r="E93" s="41">
        <v>0</v>
      </c>
      <c r="F93" s="50" t="s">
        <v>123</v>
      </c>
    </row>
    <row r="94" spans="2:6" ht="15.6" x14ac:dyDescent="0.3">
      <c r="B94" s="41">
        <v>0</v>
      </c>
      <c r="C94" s="50" t="s">
        <v>124</v>
      </c>
      <c r="D94" s="51"/>
      <c r="E94" s="41">
        <v>0</v>
      </c>
      <c r="F94" s="50" t="s">
        <v>124</v>
      </c>
    </row>
    <row r="95" spans="2:6" ht="15.6" x14ac:dyDescent="0.3">
      <c r="B95" s="41">
        <v>0</v>
      </c>
      <c r="C95" s="50" t="s">
        <v>125</v>
      </c>
      <c r="D95" s="51"/>
      <c r="E95" s="41">
        <v>0</v>
      </c>
      <c r="F95" s="50" t="s">
        <v>125</v>
      </c>
    </row>
    <row r="96" spans="2:6" ht="15.6" x14ac:dyDescent="0.3">
      <c r="B96" s="41">
        <v>0</v>
      </c>
      <c r="C96" s="50" t="s">
        <v>126</v>
      </c>
      <c r="D96" s="51"/>
      <c r="E96" s="41">
        <v>0</v>
      </c>
      <c r="F96" s="50" t="s">
        <v>126</v>
      </c>
    </row>
    <row r="97" spans="2:6" ht="15.6" x14ac:dyDescent="0.3">
      <c r="B97" s="41">
        <v>0</v>
      </c>
      <c r="C97" s="50" t="s">
        <v>127</v>
      </c>
      <c r="D97" s="51"/>
      <c r="E97" s="41">
        <v>0</v>
      </c>
      <c r="F97" s="50" t="s">
        <v>127</v>
      </c>
    </row>
    <row r="98" spans="2:6" ht="15.6" x14ac:dyDescent="0.3">
      <c r="B98" s="41">
        <v>0</v>
      </c>
      <c r="C98" s="50" t="s">
        <v>128</v>
      </c>
      <c r="D98" s="51"/>
      <c r="E98" s="41">
        <v>0</v>
      </c>
      <c r="F98" s="50" t="s">
        <v>128</v>
      </c>
    </row>
    <row r="99" spans="2:6" ht="15.6" x14ac:dyDescent="0.3">
      <c r="B99" s="41">
        <v>0</v>
      </c>
      <c r="C99" s="50" t="s">
        <v>65</v>
      </c>
      <c r="D99" s="51"/>
      <c r="E99" s="41">
        <v>0</v>
      </c>
      <c r="F99" s="50" t="s">
        <v>65</v>
      </c>
    </row>
  </sheetData>
  <sheetProtection algorithmName="SHA-512" hashValue="Uk6vHDyVyQb28UM0j5t0BcaX3dOksqvPTgJySOAmmRMRecc8yCQPdsKFw9XaLR5ZQMgEXk53oXQGCdVc06y9eA==" saltValue="yWeiFXaSRIu6z6TmawXZGQ==" spinCount="100000" sheet="1" selectLockedCells="1"/>
  <conditionalFormatting sqref="B15:B34 E15:E34 B36:B55 E36:E55 B59:B78 B80:B99">
    <cfRule type="cellIs" dxfId="17" priority="14" operator="notEqual">
      <formula>0</formula>
    </cfRule>
    <cfRule type="cellIs" dxfId="16" priority="16" operator="greaterThan">
      <formula>0</formula>
    </cfRule>
    <cfRule type="cellIs" dxfId="15" priority="17" operator="lessThan">
      <formula>0</formula>
    </cfRule>
  </conditionalFormatting>
  <conditionalFormatting sqref="E59:E78 E80:E99">
    <cfRule type="cellIs" dxfId="14" priority="1" operator="notEqual">
      <formula>0</formula>
    </cfRule>
    <cfRule type="cellIs" dxfId="13" priority="2" operator="greaterThan">
      <formula>0</formula>
    </cfRule>
    <cfRule type="cellIs" dxfId="12" priority="3" operator="lessThan">
      <formula>0</formula>
    </cfRule>
  </conditionalFormatting>
  <pageMargins left="0.25" right="0.25" top="0.75" bottom="0.75" header="0.3" footer="0.3"/>
  <pageSetup scale="71" orientation="portrait" horizontalDpi="1200" verticalDpi="1200" r:id="rId1"/>
  <headerFooter>
    <oddFooter>&amp;CUnit Counts and area were determined from measurement of submitted floor plans. Cost based on most recent Service Area Report for each public facility type and inflation updates as applicable.</oddFooter>
  </headerFooter>
  <rowBreaks count="1" manualBreakCount="1">
    <brk id="56" max="5"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44"/>
  <sheetViews>
    <sheetView tabSelected="1" zoomScaleNormal="100" zoomScaleSheetLayoutView="120" workbookViewId="0">
      <selection activeCell="B8" sqref="B8"/>
    </sheetView>
  </sheetViews>
  <sheetFormatPr defaultColWidth="9.109375" defaultRowHeight="14.4" x14ac:dyDescent="0.3"/>
  <cols>
    <col min="1" max="1" width="2.88671875" style="2" customWidth="1"/>
    <col min="2" max="2" width="15.5546875" style="2" customWidth="1"/>
    <col min="3" max="3" width="14.6640625" style="2" customWidth="1"/>
    <col min="4" max="4" width="25.6640625" style="2" customWidth="1"/>
    <col min="5" max="5" width="9.109375" style="2"/>
    <col min="6" max="6" width="18.44140625" style="2" customWidth="1"/>
    <col min="7" max="7" width="20" style="2" customWidth="1"/>
    <col min="8" max="8" width="14.33203125" style="2" customWidth="1"/>
    <col min="9" max="9" width="11.33203125" style="2" customWidth="1"/>
    <col min="10" max="16384" width="9.109375" style="2"/>
  </cols>
  <sheetData>
    <row r="2" spans="2:10" ht="18" x14ac:dyDescent="0.35">
      <c r="B2" s="122" t="s">
        <v>157</v>
      </c>
      <c r="C2" s="123"/>
      <c r="D2" s="123"/>
      <c r="E2" s="123"/>
      <c r="F2" s="123"/>
      <c r="G2" s="123"/>
      <c r="H2" s="123"/>
      <c r="I2" s="124"/>
      <c r="J2" s="1"/>
    </row>
    <row r="3" spans="2:10" ht="15.6" x14ac:dyDescent="0.3">
      <c r="B3" s="125" t="s">
        <v>138</v>
      </c>
      <c r="C3" s="102"/>
      <c r="D3" s="102"/>
      <c r="E3" s="102"/>
      <c r="F3" s="102"/>
      <c r="G3" s="102"/>
      <c r="H3" s="102"/>
      <c r="I3" s="126"/>
      <c r="J3" s="1"/>
    </row>
    <row r="4" spans="2:10" ht="15.6" x14ac:dyDescent="0.3">
      <c r="B4" s="125" t="s">
        <v>85</v>
      </c>
      <c r="C4" s="102"/>
      <c r="D4" s="102"/>
      <c r="E4" s="102"/>
      <c r="F4" s="102"/>
      <c r="G4" s="102"/>
      <c r="H4" s="102"/>
      <c r="I4" s="126"/>
      <c r="J4" s="1"/>
    </row>
    <row r="5" spans="2:10" ht="15.6" x14ac:dyDescent="0.3">
      <c r="B5" s="127" t="s">
        <v>0</v>
      </c>
      <c r="C5" s="128"/>
      <c r="D5" s="128"/>
      <c r="E5" s="128"/>
      <c r="F5" s="128"/>
      <c r="G5" s="128"/>
      <c r="H5" s="128"/>
      <c r="I5" s="129"/>
      <c r="J5" s="1"/>
    </row>
    <row r="6" spans="2:10" ht="15.6" x14ac:dyDescent="0.3">
      <c r="B6" s="3"/>
      <c r="C6" s="3"/>
      <c r="D6" s="3"/>
      <c r="E6" s="3"/>
      <c r="F6" s="3"/>
      <c r="G6" s="3"/>
      <c r="H6" s="3"/>
      <c r="I6" s="3"/>
      <c r="J6" s="1"/>
    </row>
    <row r="7" spans="2:10" ht="36" x14ac:dyDescent="0.35">
      <c r="B7" s="4" t="s">
        <v>1</v>
      </c>
      <c r="C7" s="132" t="s">
        <v>2</v>
      </c>
      <c r="D7" s="132"/>
      <c r="E7" s="3"/>
      <c r="F7" s="3"/>
      <c r="G7" s="52" t="s">
        <v>88</v>
      </c>
      <c r="H7" s="3"/>
      <c r="I7" s="5"/>
      <c r="J7" s="1"/>
    </row>
    <row r="8" spans="2:10" ht="15.6" x14ac:dyDescent="0.3">
      <c r="B8" s="6">
        <v>0</v>
      </c>
      <c r="C8" s="96" t="s">
        <v>3</v>
      </c>
      <c r="D8" s="96"/>
      <c r="E8" s="3"/>
      <c r="F8" s="7" t="s">
        <v>4</v>
      </c>
      <c r="G8" s="63">
        <f>Source_Fire!D55</f>
        <v>0</v>
      </c>
      <c r="H8" s="3"/>
      <c r="I8" s="3"/>
      <c r="J8" s="1"/>
    </row>
    <row r="9" spans="2:10" ht="15.6" x14ac:dyDescent="0.3">
      <c r="B9" s="6">
        <v>0</v>
      </c>
      <c r="C9" s="96" t="s">
        <v>5</v>
      </c>
      <c r="D9" s="96"/>
      <c r="E9" s="3"/>
      <c r="F9" s="7" t="s">
        <v>6</v>
      </c>
      <c r="G9" s="53">
        <f>Source_Sewer!D57</f>
        <v>0</v>
      </c>
      <c r="H9" s="3"/>
      <c r="I9" s="3"/>
      <c r="J9" s="1"/>
    </row>
    <row r="10" spans="2:10" ht="15.6" x14ac:dyDescent="0.3">
      <c r="B10" s="6">
        <v>0</v>
      </c>
      <c r="C10" s="96" t="s">
        <v>7</v>
      </c>
      <c r="D10" s="96"/>
      <c r="E10" s="3"/>
      <c r="F10" s="7" t="s">
        <v>8</v>
      </c>
      <c r="G10" s="53">
        <f>Source_Transport!D70</f>
        <v>0</v>
      </c>
      <c r="H10" s="3"/>
      <c r="I10" s="3"/>
      <c r="J10" s="1"/>
    </row>
    <row r="11" spans="2:10" ht="15.6" x14ac:dyDescent="0.3">
      <c r="B11" s="6">
        <v>0</v>
      </c>
      <c r="C11" s="96" t="s">
        <v>9</v>
      </c>
      <c r="D11" s="96"/>
      <c r="E11" s="3"/>
      <c r="F11" s="7" t="s">
        <v>10</v>
      </c>
      <c r="G11" s="53">
        <f>Source_Water!D58</f>
        <v>0</v>
      </c>
      <c r="H11" s="3"/>
      <c r="I11" s="3"/>
      <c r="J11" s="1"/>
    </row>
    <row r="12" spans="2:10" ht="15.6" x14ac:dyDescent="0.3">
      <c r="B12" s="6">
        <v>0</v>
      </c>
      <c r="C12" s="96" t="s">
        <v>11</v>
      </c>
      <c r="D12" s="96"/>
      <c r="E12" s="3"/>
      <c r="F12" s="7"/>
      <c r="G12" s="54"/>
      <c r="H12" s="3"/>
      <c r="I12" s="3"/>
      <c r="J12" s="1"/>
    </row>
    <row r="13" spans="2:10" ht="15.6" x14ac:dyDescent="0.3">
      <c r="B13" s="6">
        <v>0</v>
      </c>
      <c r="C13" s="96" t="s">
        <v>12</v>
      </c>
      <c r="D13" s="96"/>
      <c r="E13" s="3"/>
      <c r="F13" s="94"/>
      <c r="G13" s="94"/>
      <c r="H13" s="94"/>
      <c r="I13" s="94"/>
      <c r="J13" s="1"/>
    </row>
    <row r="14" spans="2:10" ht="15.6" x14ac:dyDescent="0.3">
      <c r="B14" s="6">
        <v>0</v>
      </c>
      <c r="C14" s="96" t="s">
        <v>13</v>
      </c>
      <c r="D14" s="96"/>
      <c r="E14" s="3"/>
      <c r="F14" s="94"/>
      <c r="G14" s="94"/>
      <c r="H14" s="94"/>
      <c r="I14" s="94"/>
      <c r="J14" s="1"/>
    </row>
    <row r="15" spans="2:10" ht="15.6" x14ac:dyDescent="0.3">
      <c r="B15" s="6">
        <v>0</v>
      </c>
      <c r="C15" s="96" t="s">
        <v>14</v>
      </c>
      <c r="D15" s="96"/>
      <c r="E15" s="3"/>
      <c r="F15" s="3"/>
      <c r="G15" s="9"/>
      <c r="H15" s="3"/>
      <c r="I15" s="3"/>
      <c r="J15" s="1"/>
    </row>
    <row r="16" spans="2:10" ht="15.6" x14ac:dyDescent="0.3">
      <c r="B16" s="6">
        <v>0</v>
      </c>
      <c r="C16" s="96" t="s">
        <v>15</v>
      </c>
      <c r="D16" s="96"/>
      <c r="E16" s="3"/>
      <c r="F16" s="117"/>
      <c r="G16" s="95"/>
      <c r="H16" s="95"/>
      <c r="I16" s="95"/>
      <c r="J16" s="1"/>
    </row>
    <row r="17" spans="2:10" ht="15.6" x14ac:dyDescent="0.3">
      <c r="B17" s="6">
        <v>0</v>
      </c>
      <c r="C17" s="96" t="s">
        <v>16</v>
      </c>
      <c r="D17" s="96"/>
      <c r="E17" s="3"/>
      <c r="F17" s="95"/>
      <c r="G17" s="95"/>
      <c r="H17" s="95"/>
      <c r="I17" s="95"/>
      <c r="J17" s="1"/>
    </row>
    <row r="18" spans="2:10" ht="15.6" x14ac:dyDescent="0.3">
      <c r="B18" s="6">
        <v>0</v>
      </c>
      <c r="C18" s="96" t="s">
        <v>17</v>
      </c>
      <c r="D18" s="96"/>
      <c r="E18" s="3"/>
      <c r="F18" s="95"/>
      <c r="G18" s="95"/>
      <c r="H18" s="95"/>
      <c r="I18" s="95"/>
      <c r="J18" s="1"/>
    </row>
    <row r="19" spans="2:10" ht="15.6" x14ac:dyDescent="0.3">
      <c r="B19" s="6">
        <v>0</v>
      </c>
      <c r="C19" s="96" t="s">
        <v>18</v>
      </c>
      <c r="D19" s="96"/>
      <c r="E19" s="3"/>
      <c r="F19" s="95"/>
      <c r="G19" s="95"/>
      <c r="H19" s="95"/>
      <c r="I19" s="95"/>
      <c r="J19" s="1"/>
    </row>
    <row r="20" spans="2:10" ht="15.6" x14ac:dyDescent="0.3">
      <c r="B20" s="6">
        <v>0</v>
      </c>
      <c r="C20" s="96" t="s">
        <v>19</v>
      </c>
      <c r="D20" s="96"/>
      <c r="E20" s="3"/>
      <c r="F20" s="95"/>
      <c r="G20" s="95"/>
      <c r="H20" s="95"/>
      <c r="I20" s="95"/>
      <c r="J20" s="1"/>
    </row>
    <row r="21" spans="2:10" ht="15.6" x14ac:dyDescent="0.3">
      <c r="B21" s="10"/>
      <c r="C21" s="8"/>
      <c r="D21" s="8"/>
      <c r="E21" s="3"/>
      <c r="F21" s="95"/>
      <c r="G21" s="95"/>
      <c r="H21" s="95"/>
      <c r="I21" s="95"/>
      <c r="J21" s="1"/>
    </row>
    <row r="22" spans="2:10" ht="30.75" customHeight="1" x14ac:dyDescent="0.3">
      <c r="B22" s="6">
        <v>1</v>
      </c>
      <c r="C22" s="133" t="s">
        <v>87</v>
      </c>
      <c r="D22" s="134"/>
      <c r="E22" s="3"/>
      <c r="F22" s="95"/>
      <c r="G22" s="95"/>
      <c r="H22" s="95"/>
      <c r="I22" s="95"/>
      <c r="J22" s="1"/>
    </row>
    <row r="23" spans="2:10" ht="35.4" customHeight="1" x14ac:dyDescent="0.3">
      <c r="B23" s="11"/>
      <c r="C23" s="12"/>
      <c r="D23" s="12"/>
      <c r="E23" s="3"/>
      <c r="F23" s="95"/>
      <c r="G23" s="95"/>
      <c r="H23" s="95"/>
      <c r="I23" s="95"/>
      <c r="J23" s="1"/>
    </row>
    <row r="24" spans="2:10" ht="15.6" x14ac:dyDescent="0.3">
      <c r="B24" s="11"/>
      <c r="C24" s="12"/>
      <c r="D24" s="12"/>
      <c r="E24" s="3"/>
      <c r="F24" s="118"/>
      <c r="G24" s="119"/>
      <c r="H24" s="119"/>
      <c r="I24" s="119"/>
      <c r="J24" s="1"/>
    </row>
    <row r="25" spans="2:10" ht="15.6" x14ac:dyDescent="0.3">
      <c r="B25" s="3"/>
      <c r="C25" s="3"/>
      <c r="D25" s="3"/>
      <c r="E25" s="3"/>
      <c r="F25" s="3"/>
      <c r="G25" s="3"/>
      <c r="H25" s="3"/>
      <c r="I25" s="3"/>
      <c r="J25" s="1"/>
    </row>
    <row r="26" spans="2:10" ht="36" x14ac:dyDescent="0.35">
      <c r="B26" s="13" t="s">
        <v>20</v>
      </c>
      <c r="C26" s="131" t="s">
        <v>21</v>
      </c>
      <c r="D26" s="131"/>
      <c r="E26" s="3"/>
      <c r="F26" s="14" t="s">
        <v>1</v>
      </c>
      <c r="G26" s="15" t="s">
        <v>4</v>
      </c>
      <c r="H26" s="15"/>
      <c r="I26" s="3"/>
      <c r="J26" s="1"/>
    </row>
    <row r="27" spans="2:10" ht="15.6" x14ac:dyDescent="0.3">
      <c r="B27" s="16">
        <v>0</v>
      </c>
      <c r="C27" s="17">
        <v>0.75</v>
      </c>
      <c r="D27" s="18"/>
      <c r="E27" s="1"/>
      <c r="F27" s="19">
        <v>0</v>
      </c>
      <c r="G27" s="20" t="s">
        <v>22</v>
      </c>
      <c r="H27" s="20"/>
      <c r="I27" s="1"/>
      <c r="J27" s="1"/>
    </row>
    <row r="28" spans="2:10" ht="15.6" x14ac:dyDescent="0.3">
      <c r="B28" s="16">
        <v>0</v>
      </c>
      <c r="C28" s="17">
        <v>1</v>
      </c>
      <c r="D28" s="18"/>
      <c r="E28" s="1"/>
      <c r="F28" s="19">
        <v>0</v>
      </c>
      <c r="G28" s="20" t="s">
        <v>23</v>
      </c>
      <c r="H28" s="20"/>
      <c r="I28" s="1"/>
      <c r="J28" s="1"/>
    </row>
    <row r="29" spans="2:10" ht="15.6" x14ac:dyDescent="0.3">
      <c r="B29" s="16">
        <v>0</v>
      </c>
      <c r="C29" s="17">
        <v>1.5</v>
      </c>
      <c r="D29" s="18"/>
      <c r="E29" s="1"/>
      <c r="F29" s="19">
        <v>0</v>
      </c>
      <c r="G29" s="20" t="s">
        <v>24</v>
      </c>
      <c r="H29" s="20"/>
      <c r="I29" s="1"/>
      <c r="J29" s="1"/>
    </row>
    <row r="30" spans="2:10" ht="15.6" x14ac:dyDescent="0.3">
      <c r="B30" s="16">
        <v>0</v>
      </c>
      <c r="C30" s="17">
        <v>2</v>
      </c>
      <c r="D30" s="18"/>
      <c r="E30" s="1"/>
      <c r="F30" s="19">
        <v>0</v>
      </c>
      <c r="G30" s="20" t="s">
        <v>25</v>
      </c>
      <c r="H30" s="20"/>
      <c r="I30" s="1"/>
      <c r="J30" s="1"/>
    </row>
    <row r="31" spans="2:10" x14ac:dyDescent="0.3">
      <c r="B31" s="21">
        <v>0</v>
      </c>
      <c r="C31" s="17">
        <v>3</v>
      </c>
      <c r="D31" s="18"/>
      <c r="E31" s="1"/>
      <c r="F31" s="1"/>
      <c r="G31" s="1"/>
      <c r="H31" s="1"/>
      <c r="I31" s="1"/>
      <c r="J31" s="1"/>
    </row>
    <row r="32" spans="2:10" x14ac:dyDescent="0.3">
      <c r="B32" s="1" t="s">
        <v>26</v>
      </c>
      <c r="C32" s="1"/>
      <c r="D32" s="1"/>
      <c r="E32" s="1"/>
      <c r="F32" s="1"/>
      <c r="G32" s="1"/>
      <c r="H32" s="1"/>
      <c r="I32" s="1"/>
      <c r="J32" s="1"/>
    </row>
    <row r="33" spans="2:10" x14ac:dyDescent="0.3">
      <c r="E33" s="1"/>
      <c r="F33" s="1"/>
      <c r="G33" s="1"/>
      <c r="H33" s="1"/>
      <c r="I33" s="1"/>
      <c r="J33" s="1"/>
    </row>
    <row r="34" spans="2:10" x14ac:dyDescent="0.3">
      <c r="E34" s="1"/>
      <c r="F34" s="1"/>
      <c r="G34" s="1"/>
      <c r="H34" s="1"/>
      <c r="I34" s="1"/>
      <c r="J34" s="1"/>
    </row>
    <row r="35" spans="2:10" x14ac:dyDescent="0.3">
      <c r="E35" s="1"/>
      <c r="F35" s="1"/>
      <c r="G35" s="1"/>
      <c r="H35" s="1"/>
      <c r="I35" s="1"/>
      <c r="J35" s="1"/>
    </row>
    <row r="36" spans="2:10" x14ac:dyDescent="0.3">
      <c r="E36" s="1"/>
      <c r="F36" s="1"/>
      <c r="G36" s="1"/>
      <c r="H36" s="1"/>
      <c r="I36" s="1"/>
      <c r="J36" s="1"/>
    </row>
    <row r="37" spans="2:10" ht="15.6" x14ac:dyDescent="0.3">
      <c r="D37" s="22"/>
      <c r="E37" s="1"/>
      <c r="F37" s="1"/>
      <c r="G37" s="1"/>
      <c r="H37" s="1"/>
      <c r="I37" s="1"/>
      <c r="J37" s="1"/>
    </row>
    <row r="38" spans="2:10" x14ac:dyDescent="0.3">
      <c r="B38" s="1"/>
      <c r="C38" s="1"/>
      <c r="D38" s="1"/>
      <c r="E38" s="1"/>
      <c r="F38" s="1"/>
      <c r="G38" s="1"/>
      <c r="H38" s="1"/>
      <c r="I38" s="1"/>
      <c r="J38" s="1"/>
    </row>
    <row r="39" spans="2:10" x14ac:dyDescent="0.3">
      <c r="B39" s="1"/>
      <c r="C39" s="1"/>
      <c r="D39" s="1"/>
      <c r="E39" s="1"/>
      <c r="F39" s="1"/>
      <c r="G39" s="1"/>
      <c r="H39" s="1"/>
      <c r="I39" s="1"/>
      <c r="J39" s="1"/>
    </row>
    <row r="40" spans="2:10" x14ac:dyDescent="0.3">
      <c r="B40" s="1"/>
      <c r="C40" s="1"/>
      <c r="D40" s="1"/>
      <c r="E40" s="1"/>
      <c r="F40" s="1"/>
      <c r="G40" s="1"/>
      <c r="H40" s="1"/>
      <c r="I40" s="1"/>
      <c r="J40" s="1"/>
    </row>
    <row r="41" spans="2:10" x14ac:dyDescent="0.3">
      <c r="B41" s="1"/>
      <c r="C41" s="1"/>
      <c r="D41" s="1"/>
      <c r="E41" s="1"/>
      <c r="F41" s="1"/>
      <c r="G41" s="1"/>
      <c r="H41" s="1"/>
      <c r="I41" s="1"/>
      <c r="J41" s="1"/>
    </row>
    <row r="42" spans="2:10" x14ac:dyDescent="0.3">
      <c r="B42" s="1"/>
      <c r="C42" s="1"/>
      <c r="D42" s="1"/>
      <c r="E42" s="1"/>
      <c r="F42" s="1"/>
      <c r="G42" s="1"/>
      <c r="H42" s="1"/>
      <c r="I42" s="1"/>
      <c r="J42" s="1"/>
    </row>
    <row r="43" spans="2:10" x14ac:dyDescent="0.3">
      <c r="B43" s="1"/>
      <c r="C43" s="1"/>
      <c r="D43" s="1"/>
      <c r="E43" s="1"/>
      <c r="F43" s="1"/>
      <c r="G43" s="1"/>
      <c r="H43" s="1"/>
      <c r="I43" s="1"/>
      <c r="J43" s="1"/>
    </row>
    <row r="44" spans="2:10" x14ac:dyDescent="0.3">
      <c r="B44" s="1"/>
      <c r="C44" s="1"/>
      <c r="D44" s="1"/>
      <c r="E44" s="1"/>
      <c r="F44" s="1"/>
      <c r="G44" s="1"/>
      <c r="H44" s="1"/>
      <c r="I44" s="1"/>
      <c r="J44" s="1"/>
    </row>
  </sheetData>
  <sheetProtection algorithmName="SHA-512" hashValue="9iiud/RxRwPzUvzMs9Hr1tXCASqMJW/KgIgRcOja16NNBFq5WGfv1uEIFqjP59B120heKXPiH76D7QFClr57Qw==" saltValue="S4nEpBkVZUw10Qwqzfe9Mw==" spinCount="100000" sheet="1" selectLockedCells="1"/>
  <mergeCells count="3">
    <mergeCell ref="C26:D26"/>
    <mergeCell ref="C7:D7"/>
    <mergeCell ref="C22:D22"/>
  </mergeCells>
  <conditionalFormatting sqref="B8:B20 F27:F30 B27:B31">
    <cfRule type="cellIs" dxfId="11" priority="6" operator="greaterThan">
      <formula>0</formula>
    </cfRule>
    <cfRule type="cellIs" dxfId="10" priority="7" operator="lessThan">
      <formula>0</formula>
    </cfRule>
  </conditionalFormatting>
  <conditionalFormatting sqref="B8:B20">
    <cfRule type="cellIs" dxfId="9" priority="5" operator="notEqual">
      <formula>0</formula>
    </cfRule>
  </conditionalFormatting>
  <conditionalFormatting sqref="B22">
    <cfRule type="cellIs" dxfId="8" priority="1" operator="notEqual">
      <formula>1</formula>
    </cfRule>
    <cfRule type="cellIs" priority="4" operator="notEqual">
      <formula>1</formula>
    </cfRule>
  </conditionalFormatting>
  <conditionalFormatting sqref="B27:B31">
    <cfRule type="cellIs" dxfId="7" priority="3" operator="notEqual">
      <formula>0</formula>
    </cfRule>
  </conditionalFormatting>
  <conditionalFormatting sqref="F27:F30">
    <cfRule type="cellIs" dxfId="6" priority="2" operator="notEqual">
      <formula>0</formula>
    </cfRule>
  </conditionalFormatting>
  <pageMargins left="0.7" right="0.7" top="0.75" bottom="0.75" header="0.3" footer="0.3"/>
  <pageSetup scale="69" orientation="portrait" horizontalDpi="1200" verticalDpi="1200" r:id="rId1"/>
  <headerFooter>
    <oddFooter xml:space="preserve">&amp;CUnit Counts for Fire/EMS and Trasportation fees were determined from measurement of submitted floor plans where units are area based. </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5"/>
  <sheetViews>
    <sheetView workbookViewId="0">
      <selection activeCell="C2" sqref="C2"/>
    </sheetView>
  </sheetViews>
  <sheetFormatPr defaultRowHeight="14.4" x14ac:dyDescent="0.3"/>
  <cols>
    <col min="1" max="1" width="8.88671875" style="184"/>
    <col min="2" max="2" width="38.44140625" style="184" customWidth="1"/>
    <col min="3" max="3" width="20.33203125" style="184" customWidth="1"/>
    <col min="4" max="4" width="10.33203125" style="184" customWidth="1"/>
    <col min="5" max="7" width="8.88671875" style="184"/>
    <col min="8" max="8" width="10" style="184" customWidth="1"/>
    <col min="9" max="16384" width="8.88671875" style="184"/>
  </cols>
  <sheetData>
    <row r="1" spans="1:9" ht="15.6" x14ac:dyDescent="0.3">
      <c r="C1" s="185" t="s">
        <v>156</v>
      </c>
    </row>
    <row r="2" spans="1:9" ht="15.6" x14ac:dyDescent="0.3">
      <c r="C2" s="185"/>
    </row>
    <row r="3" spans="1:9" ht="15.6" x14ac:dyDescent="0.3">
      <c r="A3" s="186" t="s">
        <v>32</v>
      </c>
      <c r="B3" s="187"/>
    </row>
    <row r="4" spans="1:9" ht="29.4" x14ac:dyDescent="0.35">
      <c r="A4" s="188" t="s">
        <v>60</v>
      </c>
      <c r="B4" s="189" t="s">
        <v>61</v>
      </c>
      <c r="C4" s="190" t="s">
        <v>62</v>
      </c>
      <c r="D4" s="191" t="s">
        <v>30</v>
      </c>
      <c r="E4" s="192" t="s">
        <v>66</v>
      </c>
      <c r="I4" s="212" t="s">
        <v>155</v>
      </c>
    </row>
    <row r="5" spans="1:9" ht="15.6" x14ac:dyDescent="0.3">
      <c r="A5" s="193">
        <f>Residential!E15</f>
        <v>0</v>
      </c>
      <c r="B5" s="194" t="s">
        <v>94</v>
      </c>
      <c r="C5" s="195">
        <v>570.95000000000005</v>
      </c>
      <c r="D5" s="196">
        <f t="shared" ref="D5:D8" si="0">SUM(C5*A5)</f>
        <v>0</v>
      </c>
      <c r="E5" s="192"/>
    </row>
    <row r="6" spans="1:9" ht="15.6" x14ac:dyDescent="0.3">
      <c r="A6" s="193">
        <f>Residential!E16</f>
        <v>0</v>
      </c>
      <c r="B6" s="194" t="s">
        <v>93</v>
      </c>
      <c r="C6" s="195">
        <v>661.2</v>
      </c>
      <c r="D6" s="196">
        <f t="shared" si="0"/>
        <v>0</v>
      </c>
      <c r="E6" s="192"/>
    </row>
    <row r="7" spans="1:9" ht="15.6" x14ac:dyDescent="0.3">
      <c r="A7" s="193">
        <f>Residential!E17</f>
        <v>0</v>
      </c>
      <c r="B7" s="194" t="s">
        <v>92</v>
      </c>
      <c r="C7" s="195">
        <v>811.3</v>
      </c>
      <c r="D7" s="196">
        <f t="shared" si="0"/>
        <v>0</v>
      </c>
      <c r="E7" s="192"/>
    </row>
    <row r="8" spans="1:9" ht="15.6" x14ac:dyDescent="0.3">
      <c r="A8" s="193">
        <f>Residential!E18</f>
        <v>0</v>
      </c>
      <c r="B8" s="194" t="s">
        <v>91</v>
      </c>
      <c r="C8" s="195">
        <v>916.75</v>
      </c>
      <c r="D8" s="196">
        <f t="shared" si="0"/>
        <v>0</v>
      </c>
      <c r="E8" s="192"/>
    </row>
    <row r="9" spans="1:9" ht="15.6" x14ac:dyDescent="0.3">
      <c r="A9" s="193">
        <f>Residential!E19</f>
        <v>0</v>
      </c>
      <c r="B9" s="197" t="s">
        <v>90</v>
      </c>
      <c r="C9" s="198">
        <v>1021.25</v>
      </c>
      <c r="D9" s="196">
        <f>SUM(C9*A9)</f>
        <v>0</v>
      </c>
    </row>
    <row r="10" spans="1:9" ht="15.6" x14ac:dyDescent="0.3">
      <c r="A10" s="193">
        <f>Residential!E20</f>
        <v>0</v>
      </c>
      <c r="B10" s="199" t="s">
        <v>52</v>
      </c>
      <c r="C10" s="198">
        <v>1097.25</v>
      </c>
      <c r="D10" s="196">
        <f t="shared" ref="D10:D23" si="1">SUM(C10*A10)</f>
        <v>0</v>
      </c>
    </row>
    <row r="11" spans="1:9" ht="15.6" x14ac:dyDescent="0.3">
      <c r="A11" s="193">
        <f>Residential!E21</f>
        <v>0</v>
      </c>
      <c r="B11" s="199" t="s">
        <v>53</v>
      </c>
      <c r="C11" s="198">
        <v>1172.3</v>
      </c>
      <c r="D11" s="196">
        <f t="shared" si="1"/>
        <v>0</v>
      </c>
    </row>
    <row r="12" spans="1:9" ht="15.6" x14ac:dyDescent="0.3">
      <c r="A12" s="193">
        <f>Residential!E22</f>
        <v>0</v>
      </c>
      <c r="B12" s="199" t="s">
        <v>54</v>
      </c>
      <c r="C12" s="198">
        <v>1232.1500000000001</v>
      </c>
      <c r="D12" s="196">
        <f t="shared" si="1"/>
        <v>0</v>
      </c>
    </row>
    <row r="13" spans="1:9" ht="15.6" x14ac:dyDescent="0.3">
      <c r="A13" s="193">
        <f>Residential!E23</f>
        <v>0</v>
      </c>
      <c r="B13" s="199" t="s">
        <v>55</v>
      </c>
      <c r="C13" s="198">
        <v>1292</v>
      </c>
      <c r="D13" s="196">
        <f t="shared" si="1"/>
        <v>0</v>
      </c>
    </row>
    <row r="14" spans="1:9" ht="15.6" x14ac:dyDescent="0.3">
      <c r="A14" s="193">
        <f>Residential!E24</f>
        <v>0</v>
      </c>
      <c r="B14" s="199" t="s">
        <v>56</v>
      </c>
      <c r="C14" s="198">
        <v>1337.6</v>
      </c>
      <c r="D14" s="196">
        <f t="shared" si="1"/>
        <v>0</v>
      </c>
    </row>
    <row r="15" spans="1:9" ht="15.6" x14ac:dyDescent="0.3">
      <c r="A15" s="193">
        <f>Residential!E25</f>
        <v>0</v>
      </c>
      <c r="B15" s="199" t="s">
        <v>57</v>
      </c>
      <c r="C15" s="198">
        <v>1382.25</v>
      </c>
      <c r="D15" s="196">
        <f t="shared" si="1"/>
        <v>0</v>
      </c>
    </row>
    <row r="16" spans="1:9" ht="15.6" x14ac:dyDescent="0.3">
      <c r="A16" s="193">
        <f>Residential!E26</f>
        <v>0</v>
      </c>
      <c r="B16" s="199" t="s">
        <v>58</v>
      </c>
      <c r="C16" s="198">
        <v>1427.85</v>
      </c>
      <c r="D16" s="196">
        <f t="shared" si="1"/>
        <v>0</v>
      </c>
    </row>
    <row r="17" spans="1:9" ht="15.6" x14ac:dyDescent="0.3">
      <c r="A17" s="193">
        <f>Residential!E27</f>
        <v>0</v>
      </c>
      <c r="B17" s="199" t="s">
        <v>59</v>
      </c>
      <c r="C17" s="198">
        <v>1472.5</v>
      </c>
      <c r="D17" s="196">
        <f t="shared" si="1"/>
        <v>0</v>
      </c>
    </row>
    <row r="18" spans="1:9" ht="15.6" x14ac:dyDescent="0.3">
      <c r="A18" s="193">
        <f>Residential!E28</f>
        <v>0</v>
      </c>
      <c r="B18" s="199" t="s">
        <v>95</v>
      </c>
      <c r="C18" s="198">
        <v>1502.9</v>
      </c>
      <c r="D18" s="196">
        <f t="shared" si="1"/>
        <v>0</v>
      </c>
    </row>
    <row r="19" spans="1:9" ht="15.6" x14ac:dyDescent="0.3">
      <c r="A19" s="193">
        <f>Residential!E29</f>
        <v>0</v>
      </c>
      <c r="B19" s="200" t="s">
        <v>96</v>
      </c>
      <c r="C19" s="201">
        <v>1547.55</v>
      </c>
      <c r="D19" s="196">
        <f t="shared" si="1"/>
        <v>0</v>
      </c>
    </row>
    <row r="20" spans="1:9" ht="15.6" x14ac:dyDescent="0.3">
      <c r="A20" s="193">
        <f>Residential!E30</f>
        <v>0</v>
      </c>
      <c r="B20" s="200" t="s">
        <v>97</v>
      </c>
      <c r="C20" s="201">
        <v>1577.95</v>
      </c>
      <c r="D20" s="196">
        <f t="shared" si="1"/>
        <v>0</v>
      </c>
    </row>
    <row r="21" spans="1:9" ht="15.6" x14ac:dyDescent="0.3">
      <c r="A21" s="193">
        <f>Residential!E31</f>
        <v>0</v>
      </c>
      <c r="B21" s="200" t="s">
        <v>98</v>
      </c>
      <c r="C21" s="201">
        <v>1607.4</v>
      </c>
      <c r="D21" s="196">
        <f t="shared" si="1"/>
        <v>0</v>
      </c>
    </row>
    <row r="22" spans="1:9" ht="15.6" x14ac:dyDescent="0.3">
      <c r="A22" s="193">
        <f>Residential!E32</f>
        <v>0</v>
      </c>
      <c r="B22" s="200" t="s">
        <v>99</v>
      </c>
      <c r="C22" s="201">
        <v>1637.8</v>
      </c>
      <c r="D22" s="196">
        <f t="shared" si="1"/>
        <v>0</v>
      </c>
    </row>
    <row r="23" spans="1:9" ht="15.6" x14ac:dyDescent="0.3">
      <c r="A23" s="193">
        <f>Residential!E33</f>
        <v>0</v>
      </c>
      <c r="B23" s="200" t="s">
        <v>100</v>
      </c>
      <c r="C23" s="201">
        <v>1668.2</v>
      </c>
      <c r="D23" s="196">
        <f t="shared" si="1"/>
        <v>0</v>
      </c>
    </row>
    <row r="24" spans="1:9" x14ac:dyDescent="0.3">
      <c r="D24" s="202"/>
    </row>
    <row r="26" spans="1:9" ht="29.4" x14ac:dyDescent="0.35">
      <c r="A26" s="188" t="s">
        <v>60</v>
      </c>
      <c r="B26" s="189" t="s">
        <v>61</v>
      </c>
      <c r="C26" s="190" t="s">
        <v>62</v>
      </c>
      <c r="D26" s="191" t="s">
        <v>30</v>
      </c>
      <c r="E26" s="192" t="s">
        <v>67</v>
      </c>
      <c r="I26" s="212" t="s">
        <v>155</v>
      </c>
    </row>
    <row r="27" spans="1:9" ht="15.6" x14ac:dyDescent="0.3">
      <c r="A27" s="193">
        <f>Residential!E36</f>
        <v>0</v>
      </c>
      <c r="B27" s="194" t="s">
        <v>94</v>
      </c>
      <c r="C27" s="203">
        <v>540.54999999999995</v>
      </c>
      <c r="D27" s="196">
        <f t="shared" ref="D27:D31" si="2">SUM(C27*A27)</f>
        <v>0</v>
      </c>
      <c r="E27" s="192"/>
    </row>
    <row r="28" spans="1:9" ht="15.6" x14ac:dyDescent="0.3">
      <c r="A28" s="193">
        <f>Residential!E37</f>
        <v>0</v>
      </c>
      <c r="B28" s="194" t="s">
        <v>93</v>
      </c>
      <c r="C28" s="203">
        <v>630.79999999999995</v>
      </c>
      <c r="D28" s="196">
        <f t="shared" si="2"/>
        <v>0</v>
      </c>
      <c r="E28" s="192"/>
    </row>
    <row r="29" spans="1:9" ht="15.6" x14ac:dyDescent="0.3">
      <c r="A29" s="193">
        <f>Residential!E38</f>
        <v>0</v>
      </c>
      <c r="B29" s="194" t="s">
        <v>92</v>
      </c>
      <c r="C29" s="203">
        <v>766.65</v>
      </c>
      <c r="D29" s="196">
        <f t="shared" si="2"/>
        <v>0</v>
      </c>
      <c r="E29" s="192"/>
    </row>
    <row r="30" spans="1:9" ht="15.6" x14ac:dyDescent="0.3">
      <c r="A30" s="193">
        <f>Residential!E39</f>
        <v>0</v>
      </c>
      <c r="B30" s="194" t="s">
        <v>91</v>
      </c>
      <c r="C30" s="203">
        <v>871.15</v>
      </c>
      <c r="D30" s="196">
        <f t="shared" si="2"/>
        <v>0</v>
      </c>
      <c r="E30" s="192"/>
    </row>
    <row r="31" spans="1:9" ht="15.6" x14ac:dyDescent="0.3">
      <c r="A31" s="193">
        <f>Residential!E40</f>
        <v>0</v>
      </c>
      <c r="B31" s="197" t="s">
        <v>90</v>
      </c>
      <c r="C31" s="203">
        <v>961.4</v>
      </c>
      <c r="D31" s="196">
        <f t="shared" si="2"/>
        <v>0</v>
      </c>
      <c r="E31" s="192"/>
    </row>
    <row r="32" spans="1:9" ht="15.6" x14ac:dyDescent="0.3">
      <c r="A32" s="193">
        <f>Residential!E41</f>
        <v>0</v>
      </c>
      <c r="B32" s="199" t="s">
        <v>52</v>
      </c>
      <c r="C32" s="204">
        <v>1036.45</v>
      </c>
      <c r="D32" s="196">
        <f t="shared" ref="D32:D46" si="3">SUM(C32*A32)</f>
        <v>0</v>
      </c>
    </row>
    <row r="33" spans="1:4" ht="15.6" x14ac:dyDescent="0.3">
      <c r="A33" s="193">
        <f>Residential!E42</f>
        <v>0</v>
      </c>
      <c r="B33" s="199" t="s">
        <v>53</v>
      </c>
      <c r="C33" s="204">
        <v>1097.25</v>
      </c>
      <c r="D33" s="196">
        <f t="shared" si="3"/>
        <v>0</v>
      </c>
    </row>
    <row r="34" spans="1:4" ht="15.6" x14ac:dyDescent="0.3">
      <c r="A34" s="193">
        <f>Residential!E43</f>
        <v>0</v>
      </c>
      <c r="B34" s="199" t="s">
        <v>54</v>
      </c>
      <c r="C34" s="204">
        <v>1172.3</v>
      </c>
      <c r="D34" s="196">
        <f t="shared" si="3"/>
        <v>0</v>
      </c>
    </row>
    <row r="35" spans="1:4" ht="15.6" x14ac:dyDescent="0.3">
      <c r="A35" s="193">
        <f>Residential!E44</f>
        <v>0</v>
      </c>
      <c r="B35" s="199" t="s">
        <v>55</v>
      </c>
      <c r="C35" s="204">
        <v>1216.95</v>
      </c>
      <c r="D35" s="196">
        <f t="shared" si="3"/>
        <v>0</v>
      </c>
    </row>
    <row r="36" spans="1:4" ht="15.6" x14ac:dyDescent="0.3">
      <c r="A36" s="193">
        <f>Residential!E45</f>
        <v>0</v>
      </c>
      <c r="B36" s="199" t="s">
        <v>56</v>
      </c>
      <c r="C36" s="204">
        <v>1276.8</v>
      </c>
      <c r="D36" s="196">
        <f t="shared" si="3"/>
        <v>0</v>
      </c>
    </row>
    <row r="37" spans="1:4" ht="15.6" x14ac:dyDescent="0.3">
      <c r="A37" s="193">
        <f>Residential!E46</f>
        <v>0</v>
      </c>
      <c r="B37" s="199" t="s">
        <v>57</v>
      </c>
      <c r="C37" s="204">
        <v>1307.2</v>
      </c>
      <c r="D37" s="196">
        <f t="shared" si="3"/>
        <v>0</v>
      </c>
    </row>
    <row r="38" spans="1:4" ht="15.6" x14ac:dyDescent="0.3">
      <c r="A38" s="193">
        <f>Residential!E47</f>
        <v>0</v>
      </c>
      <c r="B38" s="199" t="s">
        <v>58</v>
      </c>
      <c r="C38" s="204">
        <v>1351.85</v>
      </c>
      <c r="D38" s="196">
        <f t="shared" si="3"/>
        <v>0</v>
      </c>
    </row>
    <row r="39" spans="1:4" ht="15.6" x14ac:dyDescent="0.3">
      <c r="A39" s="193">
        <f>Residential!E48</f>
        <v>0</v>
      </c>
      <c r="B39" s="199" t="s">
        <v>59</v>
      </c>
      <c r="C39" s="204">
        <v>1397.45</v>
      </c>
      <c r="D39" s="196">
        <f t="shared" si="3"/>
        <v>0</v>
      </c>
    </row>
    <row r="40" spans="1:4" ht="15.6" x14ac:dyDescent="0.3">
      <c r="A40" s="193">
        <f>Residential!E49</f>
        <v>0</v>
      </c>
      <c r="B40" s="199" t="s">
        <v>95</v>
      </c>
      <c r="C40" s="204">
        <v>1427.85</v>
      </c>
      <c r="D40" s="196">
        <f t="shared" si="3"/>
        <v>0</v>
      </c>
    </row>
    <row r="41" spans="1:4" ht="15.6" x14ac:dyDescent="0.3">
      <c r="A41" s="193">
        <f>Residential!E50</f>
        <v>0</v>
      </c>
      <c r="B41" s="200" t="s">
        <v>96</v>
      </c>
      <c r="C41" s="204">
        <v>1457.3</v>
      </c>
      <c r="D41" s="196">
        <f t="shared" si="3"/>
        <v>0</v>
      </c>
    </row>
    <row r="42" spans="1:4" ht="15.6" x14ac:dyDescent="0.3">
      <c r="A42" s="193">
        <f>Residential!E51</f>
        <v>0</v>
      </c>
      <c r="B42" s="200" t="s">
        <v>97</v>
      </c>
      <c r="C42" s="204">
        <v>1487.7</v>
      </c>
      <c r="D42" s="196">
        <f t="shared" si="3"/>
        <v>0</v>
      </c>
    </row>
    <row r="43" spans="1:4" ht="15.6" x14ac:dyDescent="0.3">
      <c r="A43" s="193">
        <f>Residential!E52</f>
        <v>0</v>
      </c>
      <c r="B43" s="200" t="s">
        <v>98</v>
      </c>
      <c r="C43" s="204">
        <v>1517.15</v>
      </c>
      <c r="D43" s="196">
        <f t="shared" si="3"/>
        <v>0</v>
      </c>
    </row>
    <row r="44" spans="1:4" ht="15.6" x14ac:dyDescent="0.3">
      <c r="A44" s="193">
        <f>Residential!E53</f>
        <v>0</v>
      </c>
      <c r="B44" s="200" t="s">
        <v>99</v>
      </c>
      <c r="C44" s="204">
        <v>1547.55</v>
      </c>
      <c r="D44" s="196">
        <f t="shared" si="3"/>
        <v>0</v>
      </c>
    </row>
    <row r="45" spans="1:4" ht="15.6" x14ac:dyDescent="0.3">
      <c r="A45" s="193">
        <f>Residential!E54</f>
        <v>0</v>
      </c>
      <c r="B45" s="200" t="s">
        <v>100</v>
      </c>
      <c r="C45" s="204">
        <v>1577.95</v>
      </c>
      <c r="D45" s="196">
        <f t="shared" si="3"/>
        <v>0</v>
      </c>
    </row>
    <row r="46" spans="1:4" ht="15.6" x14ac:dyDescent="0.3">
      <c r="A46" s="193">
        <f>Residential!E55</f>
        <v>0</v>
      </c>
      <c r="B46" s="199" t="s">
        <v>65</v>
      </c>
      <c r="C46" s="204">
        <v>540.54999999999995</v>
      </c>
      <c r="D46" s="196">
        <f t="shared" si="3"/>
        <v>0</v>
      </c>
    </row>
    <row r="47" spans="1:4" ht="22.5" customHeight="1" x14ac:dyDescent="0.3">
      <c r="C47" s="205" t="s">
        <v>72</v>
      </c>
      <c r="D47" s="202">
        <f>SUM(D5:D46)</f>
        <v>0</v>
      </c>
    </row>
    <row r="48" spans="1:4" x14ac:dyDescent="0.3">
      <c r="D48" s="202"/>
    </row>
    <row r="50" spans="1:9" ht="29.4" x14ac:dyDescent="0.35">
      <c r="A50" s="206" t="s">
        <v>33</v>
      </c>
      <c r="B50" s="207" t="s">
        <v>68</v>
      </c>
      <c r="C50" s="207" t="s">
        <v>77</v>
      </c>
      <c r="D50" s="191" t="s">
        <v>30</v>
      </c>
      <c r="E50" s="208" t="s">
        <v>69</v>
      </c>
      <c r="I50" s="212" t="s">
        <v>155</v>
      </c>
    </row>
    <row r="51" spans="1:9" ht="15.6" x14ac:dyDescent="0.3">
      <c r="A51" s="193">
        <f>NonResidential!F27</f>
        <v>0</v>
      </c>
      <c r="B51" s="209" t="s">
        <v>22</v>
      </c>
      <c r="C51" s="210">
        <v>240.35</v>
      </c>
      <c r="D51" s="196">
        <f>SUM(C51*A51/1000)</f>
        <v>0</v>
      </c>
    </row>
    <row r="52" spans="1:9" ht="15.6" x14ac:dyDescent="0.3">
      <c r="A52" s="193">
        <f>NonResidential!F28</f>
        <v>0</v>
      </c>
      <c r="B52" s="211" t="s">
        <v>23</v>
      </c>
      <c r="C52" s="210">
        <v>1457.3</v>
      </c>
      <c r="D52" s="196">
        <f>SUM(C52*A52/1000)</f>
        <v>0</v>
      </c>
    </row>
    <row r="53" spans="1:9" ht="15.6" x14ac:dyDescent="0.3">
      <c r="A53" s="193">
        <f>NonResidential!F29</f>
        <v>0</v>
      </c>
      <c r="B53" s="211" t="s">
        <v>24</v>
      </c>
      <c r="C53" s="210">
        <v>2043.45</v>
      </c>
      <c r="D53" s="196">
        <f>SUM(C53*A53/1000)</f>
        <v>0</v>
      </c>
    </row>
    <row r="54" spans="1:9" ht="15.6" x14ac:dyDescent="0.3">
      <c r="A54" s="193">
        <f>NonResidential!F30</f>
        <v>0</v>
      </c>
      <c r="B54" s="211" t="s">
        <v>25</v>
      </c>
      <c r="C54" s="210">
        <v>721.05</v>
      </c>
      <c r="D54" s="196">
        <f>SUM(C54*A54/1000)</f>
        <v>0</v>
      </c>
    </row>
    <row r="55" spans="1:9" ht="21.75" customHeight="1" x14ac:dyDescent="0.3">
      <c r="C55" s="205" t="s">
        <v>73</v>
      </c>
      <c r="D55" s="196">
        <f>SUM(D51:D54)</f>
        <v>0</v>
      </c>
    </row>
  </sheetData>
  <sheetProtection algorithmName="SHA-512" hashValue="fXjxfKIROu3cQrmjyg31WumtYzePg9zRuKVASLEfk8trFmbEoPbVA+wQdiZ7c1x5DSHPu7kruULwnQuSNdomFA==" saltValue="mlo6gjszGN7G1rsAIr4MKw==" spinCount="100000" sheet="1" objects="1" scenarios="1"/>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70"/>
  <sheetViews>
    <sheetView topLeftCell="A33" zoomScale="90" zoomScaleNormal="90" workbookViewId="0">
      <selection activeCell="C55" sqref="C55:C67"/>
    </sheetView>
  </sheetViews>
  <sheetFormatPr defaultRowHeight="14.4" x14ac:dyDescent="0.3"/>
  <cols>
    <col min="2" max="2" width="36.6640625" customWidth="1"/>
    <col min="3" max="3" width="19.88671875" style="64" customWidth="1"/>
    <col min="4" max="4" width="14.6640625" customWidth="1"/>
  </cols>
  <sheetData>
    <row r="1" spans="1:9" ht="15.6" x14ac:dyDescent="0.3">
      <c r="C1" s="80" t="s">
        <v>131</v>
      </c>
    </row>
    <row r="2" spans="1:9" ht="15.6" x14ac:dyDescent="0.3">
      <c r="C2" s="80"/>
    </row>
    <row r="3" spans="1:9" ht="15.6" x14ac:dyDescent="0.3">
      <c r="A3" s="23" t="s">
        <v>34</v>
      </c>
      <c r="B3" s="24"/>
    </row>
    <row r="4" spans="1:9" ht="31.2" x14ac:dyDescent="0.35">
      <c r="A4" s="25" t="s">
        <v>60</v>
      </c>
      <c r="B4" s="30" t="s">
        <v>133</v>
      </c>
      <c r="C4" s="81" t="s">
        <v>62</v>
      </c>
      <c r="D4" s="26" t="s">
        <v>30</v>
      </c>
      <c r="E4" s="47" t="s">
        <v>63</v>
      </c>
      <c r="I4" s="183" t="s">
        <v>154</v>
      </c>
    </row>
    <row r="5" spans="1:9" ht="15.6" x14ac:dyDescent="0.3">
      <c r="A5" s="27">
        <f>Residential!B15</f>
        <v>0</v>
      </c>
      <c r="B5" s="69" t="s">
        <v>94</v>
      </c>
      <c r="C5" s="82">
        <v>5241.1499999999996</v>
      </c>
      <c r="D5" s="29">
        <f t="shared" ref="D5:D8" si="0">SUM(C5*A5)</f>
        <v>0</v>
      </c>
      <c r="E5" s="47"/>
    </row>
    <row r="6" spans="1:9" ht="15.6" x14ac:dyDescent="0.3">
      <c r="A6" s="27">
        <f>Residential!B16</f>
        <v>0</v>
      </c>
      <c r="B6" s="70" t="s">
        <v>93</v>
      </c>
      <c r="C6" s="82">
        <v>5872.9</v>
      </c>
      <c r="D6" s="29">
        <f t="shared" si="0"/>
        <v>0</v>
      </c>
      <c r="E6" s="47"/>
    </row>
    <row r="7" spans="1:9" ht="15.6" x14ac:dyDescent="0.3">
      <c r="A7" s="27">
        <f>Residential!B17</f>
        <v>0</v>
      </c>
      <c r="B7" s="70" t="s">
        <v>92</v>
      </c>
      <c r="C7" s="82">
        <v>6885.6</v>
      </c>
      <c r="D7" s="29">
        <f t="shared" si="0"/>
        <v>0</v>
      </c>
      <c r="E7" s="47"/>
    </row>
    <row r="8" spans="1:9" ht="15.6" x14ac:dyDescent="0.3">
      <c r="A8" s="27">
        <f>Residential!B18</f>
        <v>0</v>
      </c>
      <c r="B8" s="70" t="s">
        <v>91</v>
      </c>
      <c r="C8" s="82">
        <v>8015.15</v>
      </c>
      <c r="D8" s="29">
        <f t="shared" si="0"/>
        <v>0</v>
      </c>
      <c r="E8" s="47"/>
    </row>
    <row r="9" spans="1:9" ht="15.6" x14ac:dyDescent="0.3">
      <c r="A9" s="27">
        <f>Residential!B19</f>
        <v>0</v>
      </c>
      <c r="B9" s="72" t="s">
        <v>90</v>
      </c>
      <c r="C9" s="83">
        <v>9634.9</v>
      </c>
      <c r="D9" s="29">
        <f>SUM(C9*A9)</f>
        <v>0</v>
      </c>
    </row>
    <row r="10" spans="1:9" ht="15.6" x14ac:dyDescent="0.3">
      <c r="A10" s="27">
        <f>Residential!B20</f>
        <v>0</v>
      </c>
      <c r="B10" s="71" t="s">
        <v>52</v>
      </c>
      <c r="C10" s="83">
        <v>11096</v>
      </c>
      <c r="D10" s="29">
        <f t="shared" ref="D10:D23" si="1">SUM(C10*A10)</f>
        <v>0</v>
      </c>
    </row>
    <row r="11" spans="1:9" ht="15.6" x14ac:dyDescent="0.3">
      <c r="A11" s="27">
        <f>Residential!B21</f>
        <v>0</v>
      </c>
      <c r="B11" s="71" t="s">
        <v>53</v>
      </c>
      <c r="C11" s="83">
        <v>12501.05</v>
      </c>
      <c r="D11" s="29">
        <f t="shared" si="1"/>
        <v>0</v>
      </c>
    </row>
    <row r="12" spans="1:9" ht="15.6" x14ac:dyDescent="0.3">
      <c r="A12" s="27">
        <f>Residential!B22</f>
        <v>0</v>
      </c>
      <c r="B12" s="71" t="s">
        <v>54</v>
      </c>
      <c r="C12" s="83">
        <v>13765.5</v>
      </c>
      <c r="D12" s="29">
        <f t="shared" si="1"/>
        <v>0</v>
      </c>
    </row>
    <row r="13" spans="1:9" ht="15.6" x14ac:dyDescent="0.3">
      <c r="A13" s="27">
        <f>Residential!B23</f>
        <v>0</v>
      </c>
      <c r="B13" s="71" t="s">
        <v>55</v>
      </c>
      <c r="C13" s="83">
        <v>14950.15</v>
      </c>
      <c r="D13" s="29">
        <f t="shared" si="1"/>
        <v>0</v>
      </c>
    </row>
    <row r="14" spans="1:9" ht="15.6" x14ac:dyDescent="0.3">
      <c r="A14" s="27">
        <f>Residential!B24</f>
        <v>0</v>
      </c>
      <c r="B14" s="71" t="s">
        <v>56</v>
      </c>
      <c r="C14" s="83">
        <v>16121.5</v>
      </c>
      <c r="D14" s="29">
        <f t="shared" si="1"/>
        <v>0</v>
      </c>
    </row>
    <row r="15" spans="1:9" ht="15.6" x14ac:dyDescent="0.3">
      <c r="A15" s="27">
        <f>Residential!B25</f>
        <v>0</v>
      </c>
      <c r="B15" s="71" t="s">
        <v>57</v>
      </c>
      <c r="C15" s="83">
        <v>17177.900000000001</v>
      </c>
      <c r="D15" s="29">
        <f t="shared" si="1"/>
        <v>0</v>
      </c>
    </row>
    <row r="16" spans="1:9" ht="15.6" x14ac:dyDescent="0.3">
      <c r="A16" s="27">
        <f>Residential!B26</f>
        <v>0</v>
      </c>
      <c r="B16" s="71" t="s">
        <v>58</v>
      </c>
      <c r="C16" s="83">
        <v>18226.7</v>
      </c>
      <c r="D16" s="29">
        <f t="shared" si="1"/>
        <v>0</v>
      </c>
    </row>
    <row r="17" spans="1:9" ht="15.6" x14ac:dyDescent="0.3">
      <c r="A17" s="27">
        <f>Residential!B27</f>
        <v>0</v>
      </c>
      <c r="B17" s="71" t="s">
        <v>59</v>
      </c>
      <c r="C17" s="83">
        <v>19276.45</v>
      </c>
      <c r="D17" s="29">
        <f t="shared" si="1"/>
        <v>0</v>
      </c>
    </row>
    <row r="18" spans="1:9" ht="15.6" x14ac:dyDescent="0.3">
      <c r="A18" s="27">
        <f>Residential!B28</f>
        <v>0</v>
      </c>
      <c r="B18" s="73" t="s">
        <v>132</v>
      </c>
      <c r="C18" s="83">
        <v>20209.349999999999</v>
      </c>
      <c r="D18" s="29">
        <f t="shared" si="1"/>
        <v>0</v>
      </c>
    </row>
    <row r="19" spans="1:9" ht="15.6" x14ac:dyDescent="0.3">
      <c r="A19" s="27">
        <f>Residential!B29</f>
        <v>0</v>
      </c>
      <c r="B19" s="71" t="s">
        <v>96</v>
      </c>
      <c r="C19" s="83">
        <v>21123.25</v>
      </c>
      <c r="D19" s="29">
        <f t="shared" si="1"/>
        <v>0</v>
      </c>
    </row>
    <row r="20" spans="1:9" ht="15.6" x14ac:dyDescent="0.3">
      <c r="A20" s="27">
        <f>Residential!B30</f>
        <v>0</v>
      </c>
      <c r="B20" s="71" t="s">
        <v>97</v>
      </c>
      <c r="C20" s="83">
        <v>22019.1</v>
      </c>
      <c r="D20" s="29">
        <f t="shared" si="1"/>
        <v>0</v>
      </c>
    </row>
    <row r="21" spans="1:9" ht="15.6" x14ac:dyDescent="0.3">
      <c r="A21" s="27">
        <f>Residential!B31</f>
        <v>0</v>
      </c>
      <c r="B21" s="71" t="s">
        <v>98</v>
      </c>
      <c r="C21" s="83">
        <v>22792.400000000001</v>
      </c>
      <c r="D21" s="29">
        <f t="shared" si="1"/>
        <v>0</v>
      </c>
    </row>
    <row r="22" spans="1:9" ht="15.6" x14ac:dyDescent="0.3">
      <c r="A22" s="27">
        <f>Residential!B32</f>
        <v>0</v>
      </c>
      <c r="B22" s="71" t="s">
        <v>99</v>
      </c>
      <c r="C22" s="83">
        <v>23719.599999999999</v>
      </c>
      <c r="D22" s="29">
        <f t="shared" si="1"/>
        <v>0</v>
      </c>
    </row>
    <row r="23" spans="1:9" ht="15.6" x14ac:dyDescent="0.3">
      <c r="A23" s="27">
        <f>Residential!B33</f>
        <v>0</v>
      </c>
      <c r="B23" s="71" t="s">
        <v>100</v>
      </c>
      <c r="C23" s="83">
        <v>24468.2</v>
      </c>
      <c r="D23" s="29">
        <f t="shared" si="1"/>
        <v>0</v>
      </c>
    </row>
    <row r="25" spans="1:9" x14ac:dyDescent="0.3">
      <c r="C25" s="84" t="s">
        <v>83</v>
      </c>
      <c r="D25" s="48">
        <f>SUM(D5:D23)</f>
        <v>0</v>
      </c>
    </row>
    <row r="26" spans="1:9" x14ac:dyDescent="0.3">
      <c r="D26" s="48"/>
    </row>
    <row r="27" spans="1:9" ht="31.2" x14ac:dyDescent="0.35">
      <c r="A27" s="25" t="s">
        <v>60</v>
      </c>
      <c r="B27" s="30" t="s">
        <v>61</v>
      </c>
      <c r="C27" s="81" t="s">
        <v>62</v>
      </c>
      <c r="D27" s="26" t="s">
        <v>30</v>
      </c>
      <c r="E27" s="47" t="s">
        <v>64</v>
      </c>
      <c r="I27" s="183" t="s">
        <v>154</v>
      </c>
    </row>
    <row r="28" spans="1:9" ht="15.6" x14ac:dyDescent="0.3">
      <c r="A28" s="27">
        <f>Residential!B36</f>
        <v>0</v>
      </c>
      <c r="B28" s="74" t="s">
        <v>94</v>
      </c>
      <c r="C28" s="85">
        <v>3614.75</v>
      </c>
      <c r="D28" s="29">
        <f t="shared" ref="D28:D31" si="2">SUM(C28*A28)</f>
        <v>0</v>
      </c>
      <c r="E28" s="47"/>
    </row>
    <row r="29" spans="1:9" ht="15.6" x14ac:dyDescent="0.3">
      <c r="A29" s="27">
        <f>Residential!B37</f>
        <v>0</v>
      </c>
      <c r="B29" s="75" t="s">
        <v>93</v>
      </c>
      <c r="C29" s="85">
        <v>4056.5</v>
      </c>
      <c r="D29" s="29">
        <f t="shared" si="2"/>
        <v>0</v>
      </c>
      <c r="E29" s="47"/>
    </row>
    <row r="30" spans="1:9" ht="15.6" x14ac:dyDescent="0.3">
      <c r="A30" s="27">
        <f>Residential!B38</f>
        <v>0</v>
      </c>
      <c r="B30" s="75" t="s">
        <v>92</v>
      </c>
      <c r="C30" s="85">
        <v>4756.6499999999996</v>
      </c>
      <c r="D30" s="29">
        <f t="shared" si="2"/>
        <v>0</v>
      </c>
      <c r="E30" s="47"/>
    </row>
    <row r="31" spans="1:9" ht="15.6" x14ac:dyDescent="0.3">
      <c r="A31" s="27">
        <f>Residential!B39</f>
        <v>0</v>
      </c>
      <c r="B31" s="75" t="s">
        <v>91</v>
      </c>
      <c r="C31" s="85">
        <v>5308.6</v>
      </c>
      <c r="D31" s="29">
        <f t="shared" si="2"/>
        <v>0</v>
      </c>
      <c r="E31" s="47"/>
    </row>
    <row r="32" spans="1:9" ht="15.6" x14ac:dyDescent="0.3">
      <c r="A32" s="27">
        <f>Residential!B40</f>
        <v>0</v>
      </c>
      <c r="B32" s="76" t="s">
        <v>90</v>
      </c>
      <c r="C32" s="86">
        <v>6229.15</v>
      </c>
      <c r="D32" s="29">
        <f>SUM(C32*A32)</f>
        <v>0</v>
      </c>
    </row>
    <row r="33" spans="1:4" ht="15.6" x14ac:dyDescent="0.3">
      <c r="A33" s="27">
        <f>Residential!B41</f>
        <v>0</v>
      </c>
      <c r="B33" s="77" t="s">
        <v>52</v>
      </c>
      <c r="C33" s="86">
        <v>7222.85</v>
      </c>
      <c r="D33" s="29">
        <f t="shared" ref="D33:D46" si="3">SUM(C33*A33)</f>
        <v>0</v>
      </c>
    </row>
    <row r="34" spans="1:4" ht="15.6" x14ac:dyDescent="0.3">
      <c r="A34" s="27">
        <f>Residential!B42</f>
        <v>0</v>
      </c>
      <c r="B34" s="77" t="s">
        <v>53</v>
      </c>
      <c r="C34" s="86">
        <v>8094.95</v>
      </c>
      <c r="D34" s="29">
        <f t="shared" si="3"/>
        <v>0</v>
      </c>
    </row>
    <row r="35" spans="1:4" ht="15.6" x14ac:dyDescent="0.3">
      <c r="A35" s="27">
        <f>Residential!B43</f>
        <v>0</v>
      </c>
      <c r="B35" s="77" t="s">
        <v>54</v>
      </c>
      <c r="C35" s="86">
        <v>9015.5</v>
      </c>
      <c r="D35" s="29">
        <f t="shared" si="3"/>
        <v>0</v>
      </c>
    </row>
    <row r="36" spans="1:4" ht="15.6" x14ac:dyDescent="0.3">
      <c r="A36" s="27">
        <f>Residential!B44</f>
        <v>0</v>
      </c>
      <c r="B36" s="77" t="s">
        <v>55</v>
      </c>
      <c r="C36" s="86">
        <v>9733.7000000000007</v>
      </c>
      <c r="D36" s="29">
        <f t="shared" si="3"/>
        <v>0</v>
      </c>
    </row>
    <row r="37" spans="1:4" ht="15.6" x14ac:dyDescent="0.3">
      <c r="A37" s="27">
        <f>Residential!B45</f>
        <v>0</v>
      </c>
      <c r="B37" s="77" t="s">
        <v>56</v>
      </c>
      <c r="C37" s="86">
        <v>10525.05</v>
      </c>
      <c r="D37" s="29">
        <f t="shared" si="3"/>
        <v>0</v>
      </c>
    </row>
    <row r="38" spans="1:4" ht="15.6" x14ac:dyDescent="0.3">
      <c r="A38" s="27">
        <f>Residential!B46</f>
        <v>0</v>
      </c>
      <c r="B38" s="77" t="s">
        <v>57</v>
      </c>
      <c r="C38" s="86">
        <v>11156.8</v>
      </c>
      <c r="D38" s="29">
        <f t="shared" si="3"/>
        <v>0</v>
      </c>
    </row>
    <row r="39" spans="1:4" ht="15.6" x14ac:dyDescent="0.3">
      <c r="A39" s="27">
        <f>Residential!B47</f>
        <v>0</v>
      </c>
      <c r="B39" s="77" t="s">
        <v>58</v>
      </c>
      <c r="C39" s="86">
        <v>11875</v>
      </c>
      <c r="D39" s="29">
        <f t="shared" si="3"/>
        <v>0</v>
      </c>
    </row>
    <row r="40" spans="1:4" ht="15.6" x14ac:dyDescent="0.3">
      <c r="A40" s="27">
        <f>Residential!B48</f>
        <v>0</v>
      </c>
      <c r="B40" s="77" t="s">
        <v>59</v>
      </c>
      <c r="C40" s="86">
        <v>12580.85</v>
      </c>
      <c r="D40" s="29">
        <f t="shared" si="3"/>
        <v>0</v>
      </c>
    </row>
    <row r="41" spans="1:4" ht="15.6" x14ac:dyDescent="0.3">
      <c r="A41" s="27">
        <f>Residential!B49</f>
        <v>0</v>
      </c>
      <c r="B41" s="78" t="s">
        <v>132</v>
      </c>
      <c r="C41" s="86">
        <v>13200.25</v>
      </c>
      <c r="D41" s="29">
        <f t="shared" si="3"/>
        <v>0</v>
      </c>
    </row>
    <row r="42" spans="1:4" ht="15.6" x14ac:dyDescent="0.3">
      <c r="A42" s="27">
        <f>Residential!B50</f>
        <v>0</v>
      </c>
      <c r="B42" s="77" t="s">
        <v>96</v>
      </c>
      <c r="C42" s="86">
        <v>13740.8</v>
      </c>
      <c r="D42" s="29">
        <f t="shared" si="3"/>
        <v>0</v>
      </c>
    </row>
    <row r="43" spans="1:4" ht="15.6" x14ac:dyDescent="0.3">
      <c r="A43" s="27">
        <f>Residential!B51</f>
        <v>0</v>
      </c>
      <c r="B43" s="77" t="s">
        <v>97</v>
      </c>
      <c r="C43" s="86">
        <v>14342.15</v>
      </c>
      <c r="D43" s="29">
        <f t="shared" si="3"/>
        <v>0</v>
      </c>
    </row>
    <row r="44" spans="1:4" ht="15.6" x14ac:dyDescent="0.3">
      <c r="A44" s="27">
        <f>Residential!B52</f>
        <v>0</v>
      </c>
      <c r="B44" s="77" t="s">
        <v>98</v>
      </c>
      <c r="C44" s="86">
        <v>14851.35</v>
      </c>
      <c r="D44" s="29">
        <f t="shared" si="3"/>
        <v>0</v>
      </c>
    </row>
    <row r="45" spans="1:4" ht="15.6" x14ac:dyDescent="0.3">
      <c r="A45" s="27">
        <f>Residential!B53</f>
        <v>0</v>
      </c>
      <c r="B45" s="77" t="s">
        <v>99</v>
      </c>
      <c r="C45" s="86">
        <v>15477.4</v>
      </c>
      <c r="D45" s="29">
        <f t="shared" si="3"/>
        <v>0</v>
      </c>
    </row>
    <row r="46" spans="1:4" ht="15.6" x14ac:dyDescent="0.3">
      <c r="A46" s="27">
        <f>Residential!B54</f>
        <v>0</v>
      </c>
      <c r="B46" s="77" t="s">
        <v>100</v>
      </c>
      <c r="C46" s="86">
        <v>15901.1</v>
      </c>
      <c r="D46" s="29">
        <f t="shared" si="3"/>
        <v>0</v>
      </c>
    </row>
    <row r="47" spans="1:4" ht="15.6" x14ac:dyDescent="0.3">
      <c r="A47" s="27">
        <f>Residential!B55</f>
        <v>0</v>
      </c>
      <c r="B47" s="77" t="s">
        <v>65</v>
      </c>
      <c r="C47" s="87">
        <v>3572</v>
      </c>
      <c r="D47" s="29">
        <f>SUM(C47*A47)</f>
        <v>0</v>
      </c>
    </row>
    <row r="48" spans="1:4" ht="15.6" x14ac:dyDescent="0.3">
      <c r="A48" s="27"/>
      <c r="B48" s="68"/>
      <c r="C48" s="88"/>
      <c r="D48" s="29"/>
    </row>
    <row r="49" spans="1:9" ht="21" customHeight="1" x14ac:dyDescent="0.3">
      <c r="C49" s="84" t="s">
        <v>84</v>
      </c>
      <c r="D49" s="48">
        <f>SUM(D28:D47)</f>
        <v>0</v>
      </c>
    </row>
    <row r="50" spans="1:9" x14ac:dyDescent="0.3">
      <c r="C50" s="64" t="s">
        <v>78</v>
      </c>
      <c r="D50" s="32">
        <f>Residential!E12</f>
        <v>1</v>
      </c>
    </row>
    <row r="51" spans="1:9" x14ac:dyDescent="0.3">
      <c r="C51" s="84" t="s">
        <v>70</v>
      </c>
      <c r="D51" s="56">
        <f>SUM(D25+D49)*D50</f>
        <v>0</v>
      </c>
      <c r="F51" s="49"/>
    </row>
    <row r="54" spans="1:9" ht="29.4" x14ac:dyDescent="0.35">
      <c r="A54" s="25" t="s">
        <v>35</v>
      </c>
      <c r="B54" s="30" t="s">
        <v>36</v>
      </c>
      <c r="C54" s="81" t="s">
        <v>37</v>
      </c>
      <c r="D54" s="26" t="s">
        <v>30</v>
      </c>
      <c r="E54" s="47" t="s">
        <v>76</v>
      </c>
      <c r="I54" s="183" t="s">
        <v>154</v>
      </c>
    </row>
    <row r="55" spans="1:9" ht="15.6" x14ac:dyDescent="0.3">
      <c r="A55" s="27">
        <f>NonResidential!B8</f>
        <v>0</v>
      </c>
      <c r="B55" s="31" t="s">
        <v>38</v>
      </c>
      <c r="C55" s="89">
        <v>18159.25</v>
      </c>
      <c r="D55" s="29">
        <f>SUM(C55*A55)/1000</f>
        <v>0</v>
      </c>
    </row>
    <row r="56" spans="1:9" ht="15.6" x14ac:dyDescent="0.3">
      <c r="A56" s="27">
        <f>NonResidential!B9</f>
        <v>0</v>
      </c>
      <c r="B56" s="28" t="s">
        <v>39</v>
      </c>
      <c r="C56" s="89">
        <v>5725.65</v>
      </c>
      <c r="D56" s="29">
        <f>SUM(C56*A56)/1000</f>
        <v>0</v>
      </c>
    </row>
    <row r="57" spans="1:9" ht="15.6" x14ac:dyDescent="0.3">
      <c r="A57" s="27">
        <f>NonResidential!B10</f>
        <v>0</v>
      </c>
      <c r="B57" s="28" t="s">
        <v>40</v>
      </c>
      <c r="C57" s="89">
        <v>4467.8500000000004</v>
      </c>
      <c r="D57" s="29">
        <f>SUM(C57*A57)/1000</f>
        <v>0</v>
      </c>
    </row>
    <row r="58" spans="1:9" ht="15.6" x14ac:dyDescent="0.3">
      <c r="A58" s="27">
        <f>NonResidential!B11</f>
        <v>0</v>
      </c>
      <c r="B58" s="28" t="s">
        <v>41</v>
      </c>
      <c r="C58" s="89">
        <v>4879.2</v>
      </c>
      <c r="D58" s="29">
        <f>SUM(C58*A58)/1000</f>
        <v>0</v>
      </c>
    </row>
    <row r="59" spans="1:9" ht="15.6" x14ac:dyDescent="0.3">
      <c r="A59" s="27">
        <f>NonResidential!B12</f>
        <v>0</v>
      </c>
      <c r="B59" s="28" t="s">
        <v>42</v>
      </c>
      <c r="C59" s="89">
        <v>1736.6</v>
      </c>
      <c r="D59" s="29">
        <f>SUM(C59*A59)</f>
        <v>0</v>
      </c>
    </row>
    <row r="60" spans="1:9" ht="15.6" x14ac:dyDescent="0.3">
      <c r="A60" s="27">
        <f>NonResidential!B13</f>
        <v>0</v>
      </c>
      <c r="B60" s="28" t="s">
        <v>43</v>
      </c>
      <c r="C60" s="89">
        <v>6536</v>
      </c>
      <c r="D60" s="29">
        <f>SUM(C60*A60)/1000</f>
        <v>0</v>
      </c>
    </row>
    <row r="61" spans="1:9" ht="15.6" x14ac:dyDescent="0.3">
      <c r="A61" s="27">
        <f>NonResidential!B14</f>
        <v>0</v>
      </c>
      <c r="B61" s="28" t="s">
        <v>44</v>
      </c>
      <c r="C61" s="89">
        <v>9076.2999999999993</v>
      </c>
      <c r="D61" s="29">
        <f>SUM(C61*A61)/1000</f>
        <v>0</v>
      </c>
    </row>
    <row r="62" spans="1:9" ht="15.6" x14ac:dyDescent="0.3">
      <c r="A62" s="27">
        <f>NonResidential!B15</f>
        <v>0</v>
      </c>
      <c r="B62" s="28" t="s">
        <v>45</v>
      </c>
      <c r="C62" s="89">
        <v>1503.85</v>
      </c>
      <c r="D62" s="29">
        <f>SUM(C62*A62)</f>
        <v>0</v>
      </c>
    </row>
    <row r="63" spans="1:9" ht="15.6" x14ac:dyDescent="0.3">
      <c r="A63" s="27">
        <f>NonResidential!B16</f>
        <v>0</v>
      </c>
      <c r="B63" s="28" t="s">
        <v>46</v>
      </c>
      <c r="C63" s="89">
        <v>1080.1500000000001</v>
      </c>
      <c r="D63" s="29">
        <f>SUM(C63*A63)</f>
        <v>0</v>
      </c>
    </row>
    <row r="64" spans="1:9" ht="15.6" x14ac:dyDescent="0.3">
      <c r="A64" s="27">
        <f>NonResidential!B17</f>
        <v>0</v>
      </c>
      <c r="B64" s="28" t="s">
        <v>47</v>
      </c>
      <c r="C64" s="89">
        <v>595.65</v>
      </c>
      <c r="D64" s="29">
        <f>SUM(C64*A64)/1000</f>
        <v>0</v>
      </c>
    </row>
    <row r="65" spans="1:4" ht="15.6" x14ac:dyDescent="0.3">
      <c r="A65" s="27">
        <f>NonResidential!B18</f>
        <v>0</v>
      </c>
      <c r="B65" s="28" t="s">
        <v>48</v>
      </c>
      <c r="C65" s="89">
        <v>699.2</v>
      </c>
      <c r="D65" s="29">
        <f>SUM(C65*A65)/1000</f>
        <v>0</v>
      </c>
    </row>
    <row r="66" spans="1:4" ht="15.6" x14ac:dyDescent="0.3">
      <c r="A66" s="27">
        <f>NonResidential!B19</f>
        <v>0</v>
      </c>
      <c r="B66" s="28" t="s">
        <v>49</v>
      </c>
      <c r="C66" s="89">
        <v>1963.65</v>
      </c>
      <c r="D66" s="29">
        <f>SUM(C66*A66)/1000</f>
        <v>0</v>
      </c>
    </row>
    <row r="67" spans="1:4" ht="15.6" x14ac:dyDescent="0.3">
      <c r="A67" s="27">
        <f>NonResidential!B20</f>
        <v>0</v>
      </c>
      <c r="B67" s="28" t="s">
        <v>50</v>
      </c>
      <c r="C67" s="89">
        <v>2013.05</v>
      </c>
      <c r="D67" s="29">
        <f>SUM(C67*A67)/1000</f>
        <v>0</v>
      </c>
    </row>
    <row r="68" spans="1:4" ht="23.25" customHeight="1" x14ac:dyDescent="0.3">
      <c r="C68" s="84" t="s">
        <v>82</v>
      </c>
      <c r="D68" s="55">
        <f>SUM(D55:D67)</f>
        <v>0</v>
      </c>
    </row>
    <row r="69" spans="1:4" x14ac:dyDescent="0.3">
      <c r="C69" s="64" t="s">
        <v>78</v>
      </c>
      <c r="D69" s="32">
        <f>NonResidential!B22</f>
        <v>1</v>
      </c>
    </row>
    <row r="70" spans="1:4" x14ac:dyDescent="0.3">
      <c r="C70" s="84" t="s">
        <v>71</v>
      </c>
      <c r="D70" s="55">
        <f>SUM(D68*D69)</f>
        <v>0</v>
      </c>
    </row>
  </sheetData>
  <sheetProtection algorithmName="SHA-512" hashValue="6P/a4C9CKGUSYzgrwDm33KMaOM8FrsoQn/gzRfTICDx7LsdGUcEd2ZsN0qJmTZ/S30aGdwPkuuUuIlia0dLVqA==" saltValue="3krNgKFOOkeDuRmDpN8IOg=="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7"/>
  <sheetViews>
    <sheetView topLeftCell="A25" zoomScaleNormal="100" workbookViewId="0">
      <selection activeCell="C52" sqref="C52:C56"/>
    </sheetView>
  </sheetViews>
  <sheetFormatPr defaultColWidth="9.109375" defaultRowHeight="14.4" x14ac:dyDescent="0.3"/>
  <cols>
    <col min="1" max="1" width="39.88671875" style="155" customWidth="1"/>
    <col min="2" max="2" width="32.6640625" style="155" customWidth="1"/>
    <col min="3" max="3" width="20.88671875" style="155" customWidth="1"/>
    <col min="4" max="5" width="14.5546875" style="155" customWidth="1"/>
    <col min="6" max="6" width="9.109375" style="155"/>
    <col min="7" max="7" width="25" style="155" customWidth="1"/>
    <col min="8" max="8" width="10.109375" style="155" customWidth="1"/>
    <col min="9" max="16384" width="9.109375" style="155"/>
  </cols>
  <sheetData>
    <row r="1" spans="1:8" ht="15.6" x14ac:dyDescent="0.3">
      <c r="C1" s="156" t="s">
        <v>153</v>
      </c>
    </row>
    <row r="2" spans="1:8" ht="15.6" x14ac:dyDescent="0.3">
      <c r="A2" s="157" t="s">
        <v>6</v>
      </c>
      <c r="B2" s="158"/>
    </row>
    <row r="3" spans="1:8" ht="31.2" x14ac:dyDescent="0.3">
      <c r="A3" s="159" t="s">
        <v>60</v>
      </c>
      <c r="B3" s="160" t="s">
        <v>61</v>
      </c>
      <c r="C3" s="161" t="s">
        <v>62</v>
      </c>
      <c r="D3" s="162" t="s">
        <v>30</v>
      </c>
      <c r="E3" s="162"/>
      <c r="F3" s="162"/>
      <c r="G3" s="162"/>
      <c r="H3" s="162"/>
    </row>
    <row r="4" spans="1:8" ht="36" x14ac:dyDescent="0.35">
      <c r="A4" s="163" t="s">
        <v>134</v>
      </c>
      <c r="B4" s="164" t="s">
        <v>51</v>
      </c>
      <c r="C4" s="165"/>
      <c r="D4" s="162"/>
      <c r="F4" s="182" t="s">
        <v>152</v>
      </c>
      <c r="G4" s="166"/>
    </row>
    <row r="5" spans="1:8" ht="15.6" x14ac:dyDescent="0.3">
      <c r="A5" s="167">
        <f>Residential!E59</f>
        <v>0</v>
      </c>
      <c r="B5" s="168" t="s">
        <v>118</v>
      </c>
      <c r="C5" s="169">
        <v>1053.55</v>
      </c>
      <c r="D5" s="166">
        <f>SUM(C5*A5)</f>
        <v>0</v>
      </c>
    </row>
    <row r="6" spans="1:8" ht="15.6" x14ac:dyDescent="0.3">
      <c r="A6" s="167">
        <f>Residential!E60</f>
        <v>0</v>
      </c>
      <c r="B6" s="170" t="s">
        <v>119</v>
      </c>
      <c r="C6" s="169">
        <v>1222.6500000000001</v>
      </c>
      <c r="D6" s="166">
        <f t="shared" ref="D6:D23" si="0">SUM(C6*A6)</f>
        <v>0</v>
      </c>
    </row>
    <row r="7" spans="1:8" ht="15.6" x14ac:dyDescent="0.3">
      <c r="A7" s="167">
        <f>Residential!E61</f>
        <v>0</v>
      </c>
      <c r="B7" s="170" t="s">
        <v>120</v>
      </c>
      <c r="C7" s="169">
        <v>1481.05</v>
      </c>
      <c r="D7" s="166">
        <f t="shared" si="0"/>
        <v>0</v>
      </c>
    </row>
    <row r="8" spans="1:8" ht="15.6" x14ac:dyDescent="0.3">
      <c r="A8" s="167">
        <f>Residential!E62</f>
        <v>0</v>
      </c>
      <c r="B8" s="170" t="s">
        <v>121</v>
      </c>
      <c r="C8" s="169">
        <v>1690.05</v>
      </c>
      <c r="D8" s="166">
        <f t="shared" si="0"/>
        <v>0</v>
      </c>
    </row>
    <row r="9" spans="1:8" ht="15.6" x14ac:dyDescent="0.3">
      <c r="A9" s="167">
        <f>Residential!E63</f>
        <v>0</v>
      </c>
      <c r="B9" s="171" t="s">
        <v>122</v>
      </c>
      <c r="C9" s="169">
        <v>1868.65</v>
      </c>
      <c r="D9" s="166">
        <f t="shared" si="0"/>
        <v>0</v>
      </c>
    </row>
    <row r="10" spans="1:8" ht="15.6" x14ac:dyDescent="0.3">
      <c r="A10" s="167">
        <f>Residential!E64</f>
        <v>0</v>
      </c>
      <c r="B10" s="172" t="s">
        <v>104</v>
      </c>
      <c r="C10" s="169">
        <v>2017.8</v>
      </c>
      <c r="D10" s="166">
        <f t="shared" si="0"/>
        <v>0</v>
      </c>
    </row>
    <row r="11" spans="1:8" ht="15.6" x14ac:dyDescent="0.3">
      <c r="A11" s="167">
        <f>Residential!E65</f>
        <v>0</v>
      </c>
      <c r="B11" s="172" t="s">
        <v>105</v>
      </c>
      <c r="C11" s="169">
        <v>2147</v>
      </c>
      <c r="D11" s="166">
        <f t="shared" si="0"/>
        <v>0</v>
      </c>
    </row>
    <row r="12" spans="1:8" ht="15.6" x14ac:dyDescent="0.3">
      <c r="A12" s="167">
        <f>Residential!E66</f>
        <v>0</v>
      </c>
      <c r="B12" s="172" t="s">
        <v>106</v>
      </c>
      <c r="C12" s="169">
        <v>2266.6999999999998</v>
      </c>
      <c r="D12" s="166">
        <f t="shared" si="0"/>
        <v>0</v>
      </c>
    </row>
    <row r="13" spans="1:8" ht="15.6" x14ac:dyDescent="0.3">
      <c r="A13" s="167">
        <f>Residential!E67</f>
        <v>0</v>
      </c>
      <c r="B13" s="172" t="s">
        <v>107</v>
      </c>
      <c r="C13" s="169">
        <v>2365.5</v>
      </c>
      <c r="D13" s="166">
        <f t="shared" si="0"/>
        <v>0</v>
      </c>
    </row>
    <row r="14" spans="1:8" ht="15.6" x14ac:dyDescent="0.3">
      <c r="A14" s="167">
        <f>Residential!E68</f>
        <v>0</v>
      </c>
      <c r="B14" s="172" t="s">
        <v>108</v>
      </c>
      <c r="C14" s="169">
        <v>2465.25</v>
      </c>
      <c r="D14" s="166">
        <f t="shared" si="0"/>
        <v>0</v>
      </c>
    </row>
    <row r="15" spans="1:8" ht="24" customHeight="1" x14ac:dyDescent="0.3">
      <c r="A15" s="167">
        <f>Residential!E69</f>
        <v>0</v>
      </c>
      <c r="B15" s="172" t="s">
        <v>109</v>
      </c>
      <c r="C15" s="169">
        <v>2545.0500000000002</v>
      </c>
      <c r="D15" s="166">
        <f t="shared" si="0"/>
        <v>0</v>
      </c>
    </row>
    <row r="16" spans="1:8" ht="15.6" x14ac:dyDescent="0.3">
      <c r="A16" s="167">
        <f>Residential!E70</f>
        <v>0</v>
      </c>
      <c r="B16" s="172" t="s">
        <v>110</v>
      </c>
      <c r="C16" s="169">
        <v>2623.9</v>
      </c>
      <c r="D16" s="166">
        <f t="shared" si="0"/>
        <v>0</v>
      </c>
    </row>
    <row r="17" spans="1:6" ht="15.6" x14ac:dyDescent="0.3">
      <c r="A17" s="167">
        <f>Residential!E71</f>
        <v>0</v>
      </c>
      <c r="B17" s="172" t="s">
        <v>111</v>
      </c>
      <c r="C17" s="169">
        <v>2703.7</v>
      </c>
      <c r="D17" s="166">
        <f t="shared" si="0"/>
        <v>0</v>
      </c>
    </row>
    <row r="18" spans="1:6" ht="15.6" x14ac:dyDescent="0.3">
      <c r="A18" s="167">
        <f>Residential!E72</f>
        <v>0</v>
      </c>
      <c r="B18" s="171" t="s">
        <v>123</v>
      </c>
      <c r="C18" s="169">
        <v>2773.05</v>
      </c>
      <c r="D18" s="166">
        <f t="shared" si="0"/>
        <v>0</v>
      </c>
    </row>
    <row r="19" spans="1:6" ht="15.6" x14ac:dyDescent="0.3">
      <c r="A19" s="167">
        <f>Residential!E73</f>
        <v>0</v>
      </c>
      <c r="B19" s="171" t="s">
        <v>124</v>
      </c>
      <c r="C19" s="169">
        <v>2832.9</v>
      </c>
      <c r="D19" s="166">
        <f t="shared" si="0"/>
        <v>0</v>
      </c>
    </row>
    <row r="20" spans="1:6" ht="15.6" x14ac:dyDescent="0.3">
      <c r="A20" s="167">
        <f>Residential!E74</f>
        <v>0</v>
      </c>
      <c r="B20" s="171" t="s">
        <v>125</v>
      </c>
      <c r="C20" s="169">
        <v>2902.25</v>
      </c>
      <c r="D20" s="166">
        <f t="shared" si="0"/>
        <v>0</v>
      </c>
    </row>
    <row r="21" spans="1:6" ht="15.6" x14ac:dyDescent="0.3">
      <c r="A21" s="167">
        <f>Residential!E75</f>
        <v>0</v>
      </c>
      <c r="B21" s="171" t="s">
        <v>126</v>
      </c>
      <c r="C21" s="169">
        <v>2952.6</v>
      </c>
      <c r="D21" s="166">
        <f t="shared" si="0"/>
        <v>0</v>
      </c>
    </row>
    <row r="22" spans="1:6" ht="15.6" x14ac:dyDescent="0.3">
      <c r="A22" s="167">
        <f>Residential!E76</f>
        <v>0</v>
      </c>
      <c r="B22" s="171" t="s">
        <v>127</v>
      </c>
      <c r="C22" s="169">
        <v>3012.45</v>
      </c>
      <c r="D22" s="166">
        <f t="shared" si="0"/>
        <v>0</v>
      </c>
    </row>
    <row r="23" spans="1:6" ht="15.6" x14ac:dyDescent="0.3">
      <c r="A23" s="167">
        <f>Residential!E77</f>
        <v>0</v>
      </c>
      <c r="B23" s="171" t="s">
        <v>128</v>
      </c>
      <c r="C23" s="169">
        <v>3061.85</v>
      </c>
      <c r="D23" s="166">
        <f t="shared" si="0"/>
        <v>0</v>
      </c>
    </row>
    <row r="24" spans="1:6" ht="21.75" customHeight="1" x14ac:dyDescent="0.3">
      <c r="A24" s="173"/>
      <c r="B24" s="174"/>
      <c r="C24" s="175" t="s">
        <v>143</v>
      </c>
      <c r="D24" s="176">
        <f>SUM(D5:D23)</f>
        <v>0</v>
      </c>
    </row>
    <row r="25" spans="1:6" ht="21.75" customHeight="1" x14ac:dyDescent="0.3">
      <c r="A25" s="173"/>
      <c r="B25" s="174"/>
    </row>
    <row r="26" spans="1:6" ht="36" x14ac:dyDescent="0.35">
      <c r="A26" s="163" t="s">
        <v>135</v>
      </c>
      <c r="B26" s="160" t="s">
        <v>51</v>
      </c>
      <c r="C26" s="175"/>
      <c r="D26" s="176"/>
      <c r="F26" s="182" t="s">
        <v>152</v>
      </c>
    </row>
    <row r="27" spans="1:6" ht="15.6" x14ac:dyDescent="0.3">
      <c r="A27" s="167">
        <f>Residential!E80</f>
        <v>0</v>
      </c>
      <c r="B27" s="168" t="s">
        <v>118</v>
      </c>
      <c r="C27" s="169">
        <v>986.1</v>
      </c>
      <c r="D27" s="166">
        <f>SUM(C27*A27)</f>
        <v>0</v>
      </c>
    </row>
    <row r="28" spans="1:6" ht="15.6" x14ac:dyDescent="0.3">
      <c r="A28" s="167">
        <f>Residential!E81</f>
        <v>0</v>
      </c>
      <c r="B28" s="170" t="s">
        <v>119</v>
      </c>
      <c r="C28" s="169">
        <v>1159</v>
      </c>
      <c r="D28" s="166">
        <f t="shared" ref="D28:D45" si="1">SUM(C28*A28)</f>
        <v>0</v>
      </c>
    </row>
    <row r="29" spans="1:6" ht="15.6" x14ac:dyDescent="0.3">
      <c r="A29" s="167">
        <f>Residential!E82</f>
        <v>0</v>
      </c>
      <c r="B29" s="170" t="s">
        <v>120</v>
      </c>
      <c r="C29" s="169">
        <v>1405.05</v>
      </c>
      <c r="D29" s="166">
        <f t="shared" si="1"/>
        <v>0</v>
      </c>
    </row>
    <row r="30" spans="1:6" ht="15.6" x14ac:dyDescent="0.3">
      <c r="A30" s="167">
        <f>Residential!E83</f>
        <v>0</v>
      </c>
      <c r="B30" s="170" t="s">
        <v>121</v>
      </c>
      <c r="C30" s="169">
        <v>1602.65</v>
      </c>
      <c r="D30" s="166">
        <f t="shared" si="1"/>
        <v>0</v>
      </c>
    </row>
    <row r="31" spans="1:6" ht="15.6" x14ac:dyDescent="0.3">
      <c r="A31" s="167">
        <f>Residential!E84</f>
        <v>0</v>
      </c>
      <c r="B31" s="171" t="s">
        <v>122</v>
      </c>
      <c r="C31" s="169">
        <v>1774.6</v>
      </c>
      <c r="D31" s="166">
        <f t="shared" si="1"/>
        <v>0</v>
      </c>
    </row>
    <row r="32" spans="1:6" ht="15.6" x14ac:dyDescent="0.3">
      <c r="A32" s="167">
        <f>Residential!E85</f>
        <v>0</v>
      </c>
      <c r="B32" s="171" t="s">
        <v>112</v>
      </c>
      <c r="C32" s="169">
        <v>1898.1</v>
      </c>
      <c r="D32" s="166">
        <f t="shared" si="1"/>
        <v>0</v>
      </c>
    </row>
    <row r="33" spans="1:4" ht="15.6" x14ac:dyDescent="0.3">
      <c r="A33" s="167">
        <f>Residential!E86</f>
        <v>0</v>
      </c>
      <c r="B33" s="171" t="s">
        <v>105</v>
      </c>
      <c r="C33" s="169">
        <v>2021.6</v>
      </c>
      <c r="D33" s="166">
        <f t="shared" si="1"/>
        <v>0</v>
      </c>
    </row>
    <row r="34" spans="1:4" ht="15.6" x14ac:dyDescent="0.3">
      <c r="A34" s="167">
        <f>Residential!E87</f>
        <v>0</v>
      </c>
      <c r="B34" s="171" t="s">
        <v>106</v>
      </c>
      <c r="C34" s="169">
        <v>2145.1</v>
      </c>
      <c r="D34" s="166">
        <f t="shared" si="1"/>
        <v>0</v>
      </c>
    </row>
    <row r="35" spans="1:4" ht="15.6" x14ac:dyDescent="0.3">
      <c r="A35" s="167">
        <f>Residential!E88</f>
        <v>0</v>
      </c>
      <c r="B35" s="171" t="s">
        <v>113</v>
      </c>
      <c r="C35" s="169">
        <v>2242.9499999999998</v>
      </c>
      <c r="D35" s="166">
        <f t="shared" si="1"/>
        <v>0</v>
      </c>
    </row>
    <row r="36" spans="1:4" ht="15.6" x14ac:dyDescent="0.3">
      <c r="A36" s="167">
        <f>Residential!E89</f>
        <v>0</v>
      </c>
      <c r="B36" s="171" t="s">
        <v>114</v>
      </c>
      <c r="C36" s="169">
        <v>2341.75</v>
      </c>
      <c r="D36" s="166">
        <f t="shared" si="1"/>
        <v>0</v>
      </c>
    </row>
    <row r="37" spans="1:4" ht="15.6" x14ac:dyDescent="0.3">
      <c r="A37" s="167">
        <f>Residential!E90</f>
        <v>0</v>
      </c>
      <c r="B37" s="171" t="s">
        <v>115</v>
      </c>
      <c r="C37" s="169">
        <v>2415.85</v>
      </c>
      <c r="D37" s="166">
        <f t="shared" si="1"/>
        <v>0</v>
      </c>
    </row>
    <row r="38" spans="1:4" ht="15.6" x14ac:dyDescent="0.3">
      <c r="A38" s="167">
        <f>Residential!E91</f>
        <v>0</v>
      </c>
      <c r="B38" s="171" t="s">
        <v>116</v>
      </c>
      <c r="C38" s="169">
        <v>2489.9499999999998</v>
      </c>
      <c r="D38" s="166">
        <f t="shared" si="1"/>
        <v>0</v>
      </c>
    </row>
    <row r="39" spans="1:4" ht="15.6" x14ac:dyDescent="0.3">
      <c r="A39" s="167">
        <f>Residential!E92</f>
        <v>0</v>
      </c>
      <c r="B39" s="171" t="s">
        <v>117</v>
      </c>
      <c r="C39" s="169">
        <v>2564.0500000000002</v>
      </c>
      <c r="D39" s="166">
        <f t="shared" si="1"/>
        <v>0</v>
      </c>
    </row>
    <row r="40" spans="1:4" ht="15.6" x14ac:dyDescent="0.3">
      <c r="A40" s="167">
        <f>Residential!E93</f>
        <v>0</v>
      </c>
      <c r="B40" s="171" t="s">
        <v>123</v>
      </c>
      <c r="C40" s="169">
        <v>2613.4499999999998</v>
      </c>
      <c r="D40" s="166">
        <f t="shared" si="1"/>
        <v>0</v>
      </c>
    </row>
    <row r="41" spans="1:4" ht="15.6" x14ac:dyDescent="0.3">
      <c r="A41" s="167">
        <f>Residential!E94</f>
        <v>0</v>
      </c>
      <c r="B41" s="171" t="s">
        <v>124</v>
      </c>
      <c r="C41" s="169">
        <v>2687.55</v>
      </c>
      <c r="D41" s="166">
        <f t="shared" si="1"/>
        <v>0</v>
      </c>
    </row>
    <row r="42" spans="1:4" ht="15.6" x14ac:dyDescent="0.3">
      <c r="A42" s="167">
        <f>Residential!E95</f>
        <v>0</v>
      </c>
      <c r="B42" s="171" t="s">
        <v>125</v>
      </c>
      <c r="C42" s="169">
        <v>2736</v>
      </c>
      <c r="D42" s="166">
        <f t="shared" si="1"/>
        <v>0</v>
      </c>
    </row>
    <row r="43" spans="1:4" ht="15.6" x14ac:dyDescent="0.3">
      <c r="A43" s="167">
        <f>Residential!E96</f>
        <v>0</v>
      </c>
      <c r="B43" s="171" t="s">
        <v>126</v>
      </c>
      <c r="C43" s="169">
        <v>2785.4</v>
      </c>
      <c r="D43" s="166">
        <f t="shared" si="1"/>
        <v>0</v>
      </c>
    </row>
    <row r="44" spans="1:4" ht="15.6" x14ac:dyDescent="0.3">
      <c r="A44" s="167">
        <f>Residential!E97</f>
        <v>0</v>
      </c>
      <c r="B44" s="171" t="s">
        <v>127</v>
      </c>
      <c r="C44" s="169">
        <v>2859.5</v>
      </c>
      <c r="D44" s="166">
        <f t="shared" si="1"/>
        <v>0</v>
      </c>
    </row>
    <row r="45" spans="1:4" ht="15.6" x14ac:dyDescent="0.3">
      <c r="A45" s="167">
        <f>Residential!E98</f>
        <v>0</v>
      </c>
      <c r="B45" s="171" t="s">
        <v>128</v>
      </c>
      <c r="C45" s="169">
        <v>2884.2</v>
      </c>
      <c r="D45" s="166">
        <f t="shared" si="1"/>
        <v>0</v>
      </c>
    </row>
    <row r="46" spans="1:4" ht="15.6" x14ac:dyDescent="0.3">
      <c r="A46" s="167">
        <f>Residential!E99</f>
        <v>0</v>
      </c>
      <c r="B46" s="171" t="s">
        <v>65</v>
      </c>
      <c r="C46" s="169">
        <v>1134.3</v>
      </c>
      <c r="D46" s="166">
        <f t="shared" ref="D46" si="2">SUM(C46*A46)</f>
        <v>0</v>
      </c>
    </row>
    <row r="47" spans="1:4" ht="15.6" x14ac:dyDescent="0.3">
      <c r="A47" s="159"/>
      <c r="B47" s="177"/>
      <c r="C47" s="175" t="s">
        <v>74</v>
      </c>
      <c r="D47" s="176">
        <f>SUM(D27:D46)</f>
        <v>0</v>
      </c>
    </row>
    <row r="48" spans="1:4" x14ac:dyDescent="0.3">
      <c r="C48" s="175" t="s">
        <v>148</v>
      </c>
      <c r="D48" s="176">
        <f>D24+D47</f>
        <v>0</v>
      </c>
    </row>
    <row r="50" spans="1:6" x14ac:dyDescent="0.3">
      <c r="D50" s="176"/>
    </row>
    <row r="51" spans="1:6" ht="29.4" x14ac:dyDescent="0.35">
      <c r="A51" s="159" t="s">
        <v>27</v>
      </c>
      <c r="B51" s="165" t="s">
        <v>28</v>
      </c>
      <c r="C51" s="165" t="s">
        <v>29</v>
      </c>
      <c r="D51" s="162" t="s">
        <v>30</v>
      </c>
      <c r="F51" s="182" t="s">
        <v>152</v>
      </c>
    </row>
    <row r="52" spans="1:6" x14ac:dyDescent="0.3">
      <c r="A52" s="178">
        <f>NonResidential!B27</f>
        <v>0</v>
      </c>
      <c r="B52" s="179">
        <v>0.75</v>
      </c>
      <c r="C52" s="180">
        <v>6411.55</v>
      </c>
      <c r="D52" s="166">
        <f>SUM(C52*A52)</f>
        <v>0</v>
      </c>
    </row>
    <row r="53" spans="1:6" x14ac:dyDescent="0.3">
      <c r="A53" s="178">
        <f>NonResidential!B28</f>
        <v>0</v>
      </c>
      <c r="B53" s="179">
        <v>1</v>
      </c>
      <c r="C53" s="180">
        <v>10674.2</v>
      </c>
      <c r="D53" s="166">
        <f>SUM(C53*A53)</f>
        <v>0</v>
      </c>
    </row>
    <row r="54" spans="1:6" x14ac:dyDescent="0.3">
      <c r="A54" s="178">
        <f>NonResidential!B29</f>
        <v>0</v>
      </c>
      <c r="B54" s="179">
        <v>1.5</v>
      </c>
      <c r="C54" s="180">
        <v>21374.05</v>
      </c>
      <c r="D54" s="166">
        <f>SUM(C54*A54)</f>
        <v>0</v>
      </c>
    </row>
    <row r="55" spans="1:6" x14ac:dyDescent="0.3">
      <c r="A55" s="178">
        <f>NonResidential!B30</f>
        <v>0</v>
      </c>
      <c r="B55" s="179">
        <v>2</v>
      </c>
      <c r="C55" s="180">
        <v>34193.35</v>
      </c>
      <c r="D55" s="166">
        <f>SUM(C55*A55)</f>
        <v>0</v>
      </c>
    </row>
    <row r="56" spans="1:6" x14ac:dyDescent="0.3">
      <c r="A56" s="178">
        <f>NonResidential!B31</f>
        <v>0</v>
      </c>
      <c r="B56" s="179">
        <v>3</v>
      </c>
      <c r="C56" s="180">
        <v>64121.2</v>
      </c>
      <c r="D56" s="166">
        <f>SUM(C56*A56)</f>
        <v>0</v>
      </c>
    </row>
    <row r="57" spans="1:6" x14ac:dyDescent="0.3">
      <c r="C57" s="175" t="s">
        <v>75</v>
      </c>
      <c r="D57" s="181">
        <f>SUM(D52:D56)</f>
        <v>0</v>
      </c>
    </row>
  </sheetData>
  <sheetProtection algorithmName="SHA-512" hashValue="VfLLD+pX1TAS+r22lS8nqofY5ctnHFBnEuUS5fS4IAT1m8G836LlDJfcKXwoErZn4S9XzMGkc55UB9b/O6KU+w==" saltValue="2/PZdC6NFKiw5Q2uRVgBow==" spinCount="100000" sheet="1" objects="1" scenarios="1"/>
  <conditionalFormatting sqref="A5:A25 A27:A46">
    <cfRule type="cellIs" dxfId="5" priority="1" operator="notEqual">
      <formula>0</formula>
    </cfRule>
    <cfRule type="cellIs" dxfId="4" priority="2" operator="greaterThan">
      <formula>0</formula>
    </cfRule>
    <cfRule type="cellIs" dxfId="3" priority="3" operator="lessThan">
      <formula>0</formula>
    </cfRule>
  </conditionalFormatting>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58"/>
  <sheetViews>
    <sheetView workbookViewId="0">
      <selection activeCell="E71" sqref="E71"/>
    </sheetView>
  </sheetViews>
  <sheetFormatPr defaultRowHeight="14.4" x14ac:dyDescent="0.3"/>
  <cols>
    <col min="1" max="1" width="39.109375" style="51" customWidth="1"/>
    <col min="2" max="2" width="36.6640625" style="51" customWidth="1"/>
    <col min="3" max="3" width="19" style="51" customWidth="1"/>
    <col min="4" max="4" width="15.109375" style="51" customWidth="1"/>
    <col min="5" max="5" width="10.33203125" style="51" customWidth="1"/>
    <col min="6" max="6" width="8.88671875" style="51"/>
    <col min="7" max="7" width="17.109375" style="51" customWidth="1"/>
    <col min="8" max="8" width="10.88671875" style="51" customWidth="1"/>
    <col min="9" max="16384" width="8.88671875" style="51"/>
  </cols>
  <sheetData>
    <row r="1" spans="1:8" ht="15.6" x14ac:dyDescent="0.3">
      <c r="C1" s="135" t="s">
        <v>149</v>
      </c>
    </row>
    <row r="2" spans="1:8" ht="15.6" x14ac:dyDescent="0.3">
      <c r="C2" s="135"/>
    </row>
    <row r="3" spans="1:8" ht="15.6" x14ac:dyDescent="0.3">
      <c r="A3" s="136" t="s">
        <v>31</v>
      </c>
      <c r="B3" s="137"/>
    </row>
    <row r="4" spans="1:8" ht="31.2" x14ac:dyDescent="0.3">
      <c r="A4" s="138" t="s">
        <v>60</v>
      </c>
      <c r="B4" s="45" t="s">
        <v>61</v>
      </c>
      <c r="C4" s="139" t="s">
        <v>62</v>
      </c>
      <c r="D4" s="140" t="s">
        <v>30</v>
      </c>
      <c r="E4" s="140"/>
      <c r="F4" s="140"/>
      <c r="G4" s="140"/>
      <c r="H4" s="140"/>
    </row>
    <row r="5" spans="1:8" ht="36" x14ac:dyDescent="0.35">
      <c r="A5" s="38" t="s">
        <v>134</v>
      </c>
      <c r="B5" s="39" t="s">
        <v>51</v>
      </c>
      <c r="C5" s="141"/>
      <c r="D5" s="140"/>
      <c r="G5" s="148" t="s">
        <v>151</v>
      </c>
    </row>
    <row r="6" spans="1:8" ht="15.6" x14ac:dyDescent="0.3">
      <c r="A6" s="41">
        <f>Residential!B59</f>
        <v>0</v>
      </c>
      <c r="B6" s="66" t="s">
        <v>118</v>
      </c>
      <c r="C6" s="149">
        <v>1059.25</v>
      </c>
      <c r="D6" s="142">
        <f>SUM(C6*A6)</f>
        <v>0</v>
      </c>
    </row>
    <row r="7" spans="1:8" ht="15.6" x14ac:dyDescent="0.3">
      <c r="A7" s="41">
        <f>Residential!B60</f>
        <v>0</v>
      </c>
      <c r="B7" s="65" t="s">
        <v>119</v>
      </c>
      <c r="C7" s="149">
        <v>1229.3</v>
      </c>
      <c r="D7" s="142">
        <f t="shared" ref="D7:D24" si="0">SUM(C7*A7)</f>
        <v>0</v>
      </c>
    </row>
    <row r="8" spans="1:8" ht="15.6" x14ac:dyDescent="0.3">
      <c r="A8" s="41">
        <f>Residential!B61</f>
        <v>0</v>
      </c>
      <c r="B8" s="65" t="s">
        <v>120</v>
      </c>
      <c r="C8" s="149">
        <v>1489.6</v>
      </c>
      <c r="D8" s="142">
        <f t="shared" si="0"/>
        <v>0</v>
      </c>
    </row>
    <row r="9" spans="1:8" ht="15.6" x14ac:dyDescent="0.3">
      <c r="A9" s="41">
        <f>Residential!B62</f>
        <v>0</v>
      </c>
      <c r="B9" s="65" t="s">
        <v>121</v>
      </c>
      <c r="C9" s="149">
        <v>1698.6</v>
      </c>
      <c r="D9" s="142">
        <f t="shared" si="0"/>
        <v>0</v>
      </c>
    </row>
    <row r="10" spans="1:8" ht="15.6" x14ac:dyDescent="0.3">
      <c r="A10" s="41">
        <f>Residential!B63</f>
        <v>0</v>
      </c>
      <c r="B10" s="50" t="s">
        <v>122</v>
      </c>
      <c r="C10" s="149">
        <v>1879.1</v>
      </c>
      <c r="D10" s="142">
        <f t="shared" si="0"/>
        <v>0</v>
      </c>
    </row>
    <row r="11" spans="1:8" ht="15.6" x14ac:dyDescent="0.3">
      <c r="A11" s="41">
        <f>Residential!B64</f>
        <v>0</v>
      </c>
      <c r="B11" s="42" t="s">
        <v>104</v>
      </c>
      <c r="C11" s="149">
        <v>2029.2</v>
      </c>
      <c r="D11" s="142">
        <f t="shared" si="0"/>
        <v>0</v>
      </c>
    </row>
    <row r="12" spans="1:8" ht="15.6" x14ac:dyDescent="0.3">
      <c r="A12" s="41">
        <f>Residential!B65</f>
        <v>0</v>
      </c>
      <c r="B12" s="42" t="s">
        <v>105</v>
      </c>
      <c r="C12" s="149">
        <v>2158.4</v>
      </c>
      <c r="D12" s="142">
        <f t="shared" si="0"/>
        <v>0</v>
      </c>
    </row>
    <row r="13" spans="1:8" ht="15.6" x14ac:dyDescent="0.3">
      <c r="A13" s="41">
        <f>Residential!B66</f>
        <v>0</v>
      </c>
      <c r="B13" s="42" t="s">
        <v>106</v>
      </c>
      <c r="C13" s="149">
        <v>2279.0500000000002</v>
      </c>
      <c r="D13" s="142">
        <f t="shared" si="0"/>
        <v>0</v>
      </c>
    </row>
    <row r="14" spans="1:8" ht="15.6" x14ac:dyDescent="0.3">
      <c r="A14" s="41">
        <f>Residential!B67</f>
        <v>0</v>
      </c>
      <c r="B14" s="42" t="s">
        <v>107</v>
      </c>
      <c r="C14" s="149">
        <v>2378.8000000000002</v>
      </c>
      <c r="D14" s="142">
        <f t="shared" si="0"/>
        <v>0</v>
      </c>
    </row>
    <row r="15" spans="1:8" ht="15.6" x14ac:dyDescent="0.3">
      <c r="A15" s="41">
        <f>Residential!B68</f>
        <v>0</v>
      </c>
      <c r="B15" s="42" t="s">
        <v>108</v>
      </c>
      <c r="C15" s="149">
        <v>2478.5500000000002</v>
      </c>
      <c r="D15" s="142">
        <f t="shared" si="0"/>
        <v>0</v>
      </c>
    </row>
    <row r="16" spans="1:8" s="140" customFormat="1" ht="15.6" x14ac:dyDescent="0.3">
      <c r="A16" s="41">
        <f>Residential!B69</f>
        <v>0</v>
      </c>
      <c r="B16" s="42" t="s">
        <v>109</v>
      </c>
      <c r="C16" s="149">
        <v>2558.35</v>
      </c>
      <c r="D16" s="142">
        <f t="shared" si="0"/>
        <v>0</v>
      </c>
    </row>
    <row r="17" spans="1:7" ht="15.6" x14ac:dyDescent="0.3">
      <c r="A17" s="41">
        <f>Residential!B70</f>
        <v>0</v>
      </c>
      <c r="B17" s="42" t="s">
        <v>110</v>
      </c>
      <c r="C17" s="149">
        <v>2638.15</v>
      </c>
      <c r="D17" s="142">
        <f t="shared" si="0"/>
        <v>0</v>
      </c>
    </row>
    <row r="18" spans="1:7" ht="15.6" x14ac:dyDescent="0.3">
      <c r="A18" s="41">
        <f>Residential!B71</f>
        <v>0</v>
      </c>
      <c r="B18" s="42" t="s">
        <v>111</v>
      </c>
      <c r="C18" s="149">
        <v>2717.95</v>
      </c>
      <c r="D18" s="142">
        <f t="shared" si="0"/>
        <v>0</v>
      </c>
    </row>
    <row r="19" spans="1:7" ht="15.6" x14ac:dyDescent="0.3">
      <c r="A19" s="41">
        <f>Residential!B72</f>
        <v>0</v>
      </c>
      <c r="B19" s="50" t="s">
        <v>123</v>
      </c>
      <c r="C19" s="149">
        <v>2788.25</v>
      </c>
      <c r="D19" s="142">
        <f t="shared" si="0"/>
        <v>0</v>
      </c>
    </row>
    <row r="20" spans="1:7" ht="15.6" x14ac:dyDescent="0.3">
      <c r="A20" s="41">
        <f>Residential!B73</f>
        <v>0</v>
      </c>
      <c r="B20" s="50" t="s">
        <v>124</v>
      </c>
      <c r="C20" s="149">
        <v>2848.1</v>
      </c>
      <c r="D20" s="142">
        <f t="shared" si="0"/>
        <v>0</v>
      </c>
    </row>
    <row r="21" spans="1:7" ht="15.6" x14ac:dyDescent="0.3">
      <c r="A21" s="41">
        <f>Residential!B74</f>
        <v>0</v>
      </c>
      <c r="B21" s="50" t="s">
        <v>125</v>
      </c>
      <c r="C21" s="149">
        <v>2918.4</v>
      </c>
      <c r="D21" s="142">
        <f t="shared" si="0"/>
        <v>0</v>
      </c>
    </row>
    <row r="22" spans="1:7" ht="15.6" x14ac:dyDescent="0.3">
      <c r="A22" s="41">
        <f>Residential!B75</f>
        <v>0</v>
      </c>
      <c r="B22" s="50" t="s">
        <v>126</v>
      </c>
      <c r="C22" s="149">
        <v>2967.8</v>
      </c>
      <c r="D22" s="142">
        <f t="shared" si="0"/>
        <v>0</v>
      </c>
    </row>
    <row r="23" spans="1:7" ht="15.6" x14ac:dyDescent="0.3">
      <c r="A23" s="41">
        <f>Residential!B76</f>
        <v>0</v>
      </c>
      <c r="B23" s="50" t="s">
        <v>127</v>
      </c>
      <c r="C23" s="149">
        <v>3028.6</v>
      </c>
      <c r="D23" s="142">
        <f t="shared" si="0"/>
        <v>0</v>
      </c>
    </row>
    <row r="24" spans="1:7" ht="15.6" x14ac:dyDescent="0.3">
      <c r="A24" s="41">
        <f>Residential!B77</f>
        <v>0</v>
      </c>
      <c r="B24" s="50" t="s">
        <v>128</v>
      </c>
      <c r="C24" s="149">
        <v>3078</v>
      </c>
      <c r="D24" s="142">
        <f t="shared" si="0"/>
        <v>0</v>
      </c>
    </row>
    <row r="25" spans="1:7" ht="15.6" x14ac:dyDescent="0.3">
      <c r="A25" s="79"/>
      <c r="B25" s="37"/>
      <c r="C25" s="151" t="s">
        <v>144</v>
      </c>
      <c r="D25" s="144">
        <f>SUM(D6:D24)</f>
        <v>0</v>
      </c>
    </row>
    <row r="26" spans="1:7" ht="15.6" x14ac:dyDescent="0.3">
      <c r="A26" s="79"/>
      <c r="B26" s="37"/>
      <c r="C26" s="152"/>
    </row>
    <row r="27" spans="1:7" ht="36" x14ac:dyDescent="0.35">
      <c r="A27" s="38" t="s">
        <v>135</v>
      </c>
      <c r="B27" s="45" t="s">
        <v>51</v>
      </c>
      <c r="C27" s="151"/>
      <c r="D27" s="144"/>
      <c r="G27" s="148" t="s">
        <v>151</v>
      </c>
    </row>
    <row r="28" spans="1:7" ht="15.6" x14ac:dyDescent="0.3">
      <c r="A28" s="41">
        <f>Residential!B80</f>
        <v>0</v>
      </c>
      <c r="B28" s="66" t="s">
        <v>118</v>
      </c>
      <c r="C28" s="150">
        <v>991.8</v>
      </c>
      <c r="D28" s="142">
        <f>SUM(C28*A28)</f>
        <v>0</v>
      </c>
    </row>
    <row r="29" spans="1:7" ht="15.6" x14ac:dyDescent="0.3">
      <c r="A29" s="41">
        <f>Residential!B81</f>
        <v>0</v>
      </c>
      <c r="B29" s="65" t="s">
        <v>119</v>
      </c>
      <c r="C29" s="150">
        <v>1164.7</v>
      </c>
      <c r="D29" s="142">
        <f t="shared" ref="D29:D47" si="1">SUM(C29*A29)</f>
        <v>0</v>
      </c>
    </row>
    <row r="30" spans="1:7" ht="15.6" x14ac:dyDescent="0.3">
      <c r="A30" s="41">
        <f>Residential!B82</f>
        <v>0</v>
      </c>
      <c r="B30" s="65" t="s">
        <v>120</v>
      </c>
      <c r="C30" s="150">
        <v>1412.65</v>
      </c>
      <c r="D30" s="142">
        <f t="shared" si="1"/>
        <v>0</v>
      </c>
    </row>
    <row r="31" spans="1:7" ht="15.6" x14ac:dyDescent="0.3">
      <c r="A31" s="41">
        <f>Residential!B83</f>
        <v>0</v>
      </c>
      <c r="B31" s="65" t="s">
        <v>121</v>
      </c>
      <c r="C31" s="150">
        <v>1611.2</v>
      </c>
      <c r="D31" s="142">
        <f t="shared" si="1"/>
        <v>0</v>
      </c>
    </row>
    <row r="32" spans="1:7" ht="15.6" x14ac:dyDescent="0.3">
      <c r="A32" s="41">
        <f>Residential!B84</f>
        <v>0</v>
      </c>
      <c r="B32" s="50" t="s">
        <v>122</v>
      </c>
      <c r="C32" s="150">
        <v>1784.1</v>
      </c>
      <c r="D32" s="142">
        <f t="shared" si="1"/>
        <v>0</v>
      </c>
    </row>
    <row r="33" spans="1:4" ht="15.6" x14ac:dyDescent="0.3">
      <c r="A33" s="41">
        <f>Residential!B85</f>
        <v>0</v>
      </c>
      <c r="B33" s="50" t="s">
        <v>112</v>
      </c>
      <c r="C33" s="150">
        <v>1908.55</v>
      </c>
      <c r="D33" s="142">
        <f t="shared" si="1"/>
        <v>0</v>
      </c>
    </row>
    <row r="34" spans="1:4" ht="15.6" x14ac:dyDescent="0.3">
      <c r="A34" s="41">
        <f>Residential!B86</f>
        <v>0</v>
      </c>
      <c r="B34" s="50" t="s">
        <v>105</v>
      </c>
      <c r="C34" s="150">
        <v>2032.05</v>
      </c>
      <c r="D34" s="142">
        <f t="shared" si="1"/>
        <v>0</v>
      </c>
    </row>
    <row r="35" spans="1:4" ht="15.6" x14ac:dyDescent="0.3">
      <c r="A35" s="41">
        <f>Residential!B87</f>
        <v>0</v>
      </c>
      <c r="B35" s="50" t="s">
        <v>106</v>
      </c>
      <c r="C35" s="150">
        <v>2156.5</v>
      </c>
      <c r="D35" s="142">
        <f t="shared" si="1"/>
        <v>0</v>
      </c>
    </row>
    <row r="36" spans="1:4" ht="15.6" x14ac:dyDescent="0.3">
      <c r="A36" s="41">
        <f>Residential!B88</f>
        <v>0</v>
      </c>
      <c r="B36" s="50" t="s">
        <v>113</v>
      </c>
      <c r="C36" s="150">
        <v>2255.3000000000002</v>
      </c>
      <c r="D36" s="142">
        <f t="shared" si="1"/>
        <v>0</v>
      </c>
    </row>
    <row r="37" spans="1:4" ht="15.6" x14ac:dyDescent="0.3">
      <c r="A37" s="41">
        <f>Residential!B89</f>
        <v>0</v>
      </c>
      <c r="B37" s="50" t="s">
        <v>114</v>
      </c>
      <c r="C37" s="150">
        <v>2355.0500000000002</v>
      </c>
      <c r="D37" s="142">
        <f t="shared" si="1"/>
        <v>0</v>
      </c>
    </row>
    <row r="38" spans="1:4" ht="15.6" x14ac:dyDescent="0.3">
      <c r="A38" s="41">
        <f>Residential!B90</f>
        <v>0</v>
      </c>
      <c r="B38" s="50" t="s">
        <v>115</v>
      </c>
      <c r="C38" s="150">
        <v>2429.15</v>
      </c>
      <c r="D38" s="142">
        <f t="shared" si="1"/>
        <v>0</v>
      </c>
    </row>
    <row r="39" spans="1:4" ht="15.6" x14ac:dyDescent="0.3">
      <c r="A39" s="41">
        <f>Residential!B91</f>
        <v>0</v>
      </c>
      <c r="B39" s="50" t="s">
        <v>116</v>
      </c>
      <c r="C39" s="150">
        <v>2503.25</v>
      </c>
      <c r="D39" s="142">
        <f t="shared" si="1"/>
        <v>0</v>
      </c>
    </row>
    <row r="40" spans="1:4" ht="15.6" x14ac:dyDescent="0.3">
      <c r="A40" s="41">
        <f>Residential!B92</f>
        <v>0</v>
      </c>
      <c r="B40" s="50" t="s">
        <v>117</v>
      </c>
      <c r="C40" s="150">
        <v>2577.35</v>
      </c>
      <c r="D40" s="142">
        <f t="shared" si="1"/>
        <v>0</v>
      </c>
    </row>
    <row r="41" spans="1:4" ht="15.6" x14ac:dyDescent="0.3">
      <c r="A41" s="41">
        <f>Residential!B93</f>
        <v>0</v>
      </c>
      <c r="B41" s="50" t="s">
        <v>123</v>
      </c>
      <c r="C41" s="150">
        <v>2627.7</v>
      </c>
      <c r="D41" s="142">
        <f t="shared" si="1"/>
        <v>0</v>
      </c>
    </row>
    <row r="42" spans="1:4" ht="15.6" x14ac:dyDescent="0.3">
      <c r="A42" s="41">
        <f>Residential!B94</f>
        <v>0</v>
      </c>
      <c r="B42" s="50" t="s">
        <v>124</v>
      </c>
      <c r="C42" s="150">
        <v>2701.8</v>
      </c>
      <c r="D42" s="142">
        <f t="shared" si="1"/>
        <v>0</v>
      </c>
    </row>
    <row r="43" spans="1:4" ht="15.6" x14ac:dyDescent="0.3">
      <c r="A43" s="41">
        <f>Residential!B95</f>
        <v>0</v>
      </c>
      <c r="B43" s="50" t="s">
        <v>125</v>
      </c>
      <c r="C43" s="150">
        <v>2751.2</v>
      </c>
      <c r="D43" s="142">
        <f t="shared" si="1"/>
        <v>0</v>
      </c>
    </row>
    <row r="44" spans="1:4" ht="15.6" x14ac:dyDescent="0.3">
      <c r="A44" s="41">
        <f>Residential!B96</f>
        <v>0</v>
      </c>
      <c r="B44" s="50" t="s">
        <v>126</v>
      </c>
      <c r="C44" s="150">
        <v>2800.6</v>
      </c>
      <c r="D44" s="142">
        <f t="shared" si="1"/>
        <v>0</v>
      </c>
    </row>
    <row r="45" spans="1:4" ht="15.6" x14ac:dyDescent="0.3">
      <c r="A45" s="41">
        <f>Residential!B97</f>
        <v>0</v>
      </c>
      <c r="B45" s="50" t="s">
        <v>127</v>
      </c>
      <c r="C45" s="150">
        <v>2874.7</v>
      </c>
      <c r="D45" s="142">
        <f t="shared" si="1"/>
        <v>0</v>
      </c>
    </row>
    <row r="46" spans="1:4" ht="15.6" x14ac:dyDescent="0.3">
      <c r="A46" s="41">
        <f>Residential!B98</f>
        <v>0</v>
      </c>
      <c r="B46" s="50" t="s">
        <v>128</v>
      </c>
      <c r="C46" s="150">
        <v>2900.35</v>
      </c>
      <c r="D46" s="142">
        <f t="shared" si="1"/>
        <v>0</v>
      </c>
    </row>
    <row r="47" spans="1:4" ht="15.6" x14ac:dyDescent="0.3">
      <c r="A47" s="41">
        <f>Residential!B99</f>
        <v>0</v>
      </c>
      <c r="B47" s="50" t="s">
        <v>65</v>
      </c>
      <c r="C47" s="150">
        <v>1140</v>
      </c>
      <c r="D47" s="142">
        <f t="shared" si="1"/>
        <v>0</v>
      </c>
    </row>
    <row r="48" spans="1:4" ht="15.6" x14ac:dyDescent="0.3">
      <c r="A48" s="138"/>
      <c r="B48" s="40"/>
      <c r="C48" s="151" t="s">
        <v>145</v>
      </c>
      <c r="D48" s="144">
        <f>SUM(D28:D47)</f>
        <v>0</v>
      </c>
    </row>
    <row r="49" spans="1:7" x14ac:dyDescent="0.3">
      <c r="C49" s="151" t="s">
        <v>146</v>
      </c>
      <c r="D49" s="144">
        <f>D25+D48</f>
        <v>0</v>
      </c>
    </row>
    <row r="50" spans="1:7" x14ac:dyDescent="0.3">
      <c r="C50" s="152"/>
    </row>
    <row r="51" spans="1:7" x14ac:dyDescent="0.3">
      <c r="C51" s="152"/>
      <c r="D51" s="144"/>
    </row>
    <row r="52" spans="1:7" ht="29.4" x14ac:dyDescent="0.35">
      <c r="A52" s="138" t="s">
        <v>27</v>
      </c>
      <c r="B52" s="141" t="s">
        <v>28</v>
      </c>
      <c r="C52" s="153" t="s">
        <v>29</v>
      </c>
      <c r="D52" s="140" t="s">
        <v>30</v>
      </c>
      <c r="G52" s="148" t="s">
        <v>151</v>
      </c>
    </row>
    <row r="53" spans="1:7" x14ac:dyDescent="0.3">
      <c r="A53" s="145">
        <f>NonResidential!B27</f>
        <v>0</v>
      </c>
      <c r="B53" s="146">
        <v>0.75</v>
      </c>
      <c r="C53" s="154">
        <v>6445.75</v>
      </c>
      <c r="D53" s="142">
        <f>SUM(C53*A53)</f>
        <v>0</v>
      </c>
    </row>
    <row r="54" spans="1:7" x14ac:dyDescent="0.3">
      <c r="A54" s="145">
        <f>NonResidential!B28</f>
        <v>0</v>
      </c>
      <c r="B54" s="146">
        <v>1</v>
      </c>
      <c r="C54" s="154">
        <v>10732.15</v>
      </c>
      <c r="D54" s="142">
        <f>SUM(C54*A54)</f>
        <v>0</v>
      </c>
    </row>
    <row r="55" spans="1:7" x14ac:dyDescent="0.3">
      <c r="A55" s="145">
        <f>NonResidential!B29</f>
        <v>0</v>
      </c>
      <c r="B55" s="146">
        <v>1.5</v>
      </c>
      <c r="C55" s="154">
        <v>21489</v>
      </c>
      <c r="D55" s="142">
        <f>SUM(C55*A55)</f>
        <v>0</v>
      </c>
    </row>
    <row r="56" spans="1:7" x14ac:dyDescent="0.3">
      <c r="A56" s="145">
        <f>NonResidential!B30</f>
        <v>0</v>
      </c>
      <c r="B56" s="146">
        <v>2</v>
      </c>
      <c r="C56" s="154">
        <v>34377.65</v>
      </c>
      <c r="D56" s="142">
        <f>SUM(C56*A56)</f>
        <v>0</v>
      </c>
    </row>
    <row r="57" spans="1:7" x14ac:dyDescent="0.3">
      <c r="A57" s="145">
        <f>NonResidential!B31</f>
        <v>0</v>
      </c>
      <c r="B57" s="146">
        <v>3</v>
      </c>
      <c r="C57" s="154">
        <v>64467</v>
      </c>
      <c r="D57" s="142">
        <f>SUM(C57*A57)</f>
        <v>0</v>
      </c>
    </row>
    <row r="58" spans="1:7" x14ac:dyDescent="0.3">
      <c r="A58" s="145" t="str">
        <f>NonResidential!B32</f>
        <v>Greater than 3 inches requires a custom calculation.</v>
      </c>
      <c r="C58" s="143" t="s">
        <v>147</v>
      </c>
      <c r="D58" s="147">
        <f>SUM(D53:D57)</f>
        <v>0</v>
      </c>
    </row>
  </sheetData>
  <sheetProtection algorithmName="SHA-512" hashValue="NC/gEc9seuUznPo/h2nM6MIUMV3BYVnLJzqzBDJDNj+9oD4vumaA0gNNohpQ8hxFzgGJkYvTmJX//6uhpMsjcQ==" saltValue="WOQI4FuvyvgCb56siXagUQ==" spinCount="100000" sheet="1" objects="1" scenarios="1"/>
  <conditionalFormatting sqref="A6:A26 A28:A47">
    <cfRule type="cellIs" dxfId="2" priority="1" operator="notEqual">
      <formula>0</formula>
    </cfRule>
    <cfRule type="cellIs" dxfId="1" priority="2" operator="greaterThan">
      <formula>0</formula>
    </cfRule>
    <cfRule type="cellIs" dxfId="0" priority="3" operator="lessThan">
      <formula>0</formula>
    </cfRule>
  </conditionalFormatting>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AEDFF-8AD1-4B88-A02D-CC3F4BEEC1EF}">
  <dimension ref="A1:C4"/>
  <sheetViews>
    <sheetView workbookViewId="0">
      <selection activeCell="B10" sqref="B10"/>
    </sheetView>
  </sheetViews>
  <sheetFormatPr defaultRowHeight="14.4" x14ac:dyDescent="0.3"/>
  <sheetData>
    <row r="1" spans="1:3" ht="15.6" x14ac:dyDescent="0.3">
      <c r="A1" s="58" t="s">
        <v>80</v>
      </c>
    </row>
    <row r="2" spans="1:3" x14ac:dyDescent="0.3">
      <c r="A2" t="s">
        <v>150</v>
      </c>
    </row>
    <row r="3" spans="1:3" x14ac:dyDescent="0.3">
      <c r="A3" s="130"/>
      <c r="B3" s="64"/>
      <c r="C3" s="64"/>
    </row>
    <row r="4" spans="1:3" x14ac:dyDescent="0.3">
      <c r="A4" s="130"/>
      <c r="B4" s="64"/>
      <c r="C4" s="64"/>
    </row>
  </sheetData>
  <sheetProtection algorithmName="SHA-512" hashValue="zYv+Oc0m4+WNNBa+sNnGAJf8EDwkYmZd0i777aoWrgpWYpDYZ+qGRVo9nTEcoJe6ab0SR/yA+BdVbkXTnx//pg==" saltValue="CJfMMmQKNQLIio40L9IE6A=="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Mixed Use Summation</vt:lpstr>
      <vt:lpstr>Residential</vt:lpstr>
      <vt:lpstr>NonResidential</vt:lpstr>
      <vt:lpstr>Source_Fire</vt:lpstr>
      <vt:lpstr>Source_Transport</vt:lpstr>
      <vt:lpstr>Source_Sewer</vt:lpstr>
      <vt:lpstr>Source_Water</vt:lpstr>
      <vt:lpstr>Changes</vt:lpstr>
      <vt:lpstr>'Mixed Use Summation'!Print_Area</vt:lpstr>
      <vt:lpstr>Residential!Print_Area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Saunders</dc:creator>
  <cp:lastModifiedBy>Chris Saunders</cp:lastModifiedBy>
  <cp:lastPrinted>2025-02-27T18:58:04Z</cp:lastPrinted>
  <dcterms:created xsi:type="dcterms:W3CDTF">2022-06-15T19:23:11Z</dcterms:created>
  <dcterms:modified xsi:type="dcterms:W3CDTF">2025-09-15T18:16:39Z</dcterms:modified>
</cp:coreProperties>
</file>