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Impact Fees\FORMS and Fee Schedules\Estimators and calculation sheets\2025-2029\"/>
    </mc:Choice>
  </mc:AlternateContent>
  <xr:revisionPtr revIDLastSave="0" documentId="13_ncr:1_{685AD76D-AA25-4689-AE26-D905FDA7C2AF}" xr6:coauthVersionLast="47" xr6:coauthVersionMax="47" xr10:uidLastSave="{00000000-0000-0000-0000-000000000000}"/>
  <bookViews>
    <workbookView xWindow="-120" yWindow="-120" windowWidth="16440" windowHeight="28320" tabRatio="725" activeTab="2" xr2:uid="{00000000-000D-0000-FFFF-FFFF00000000}"/>
  </bookViews>
  <sheets>
    <sheet name="Mixed Use Summation" sheetId="1" r:id="rId1"/>
    <sheet name="Residential" sheetId="2" r:id="rId2"/>
    <sheet name="NonResidential" sheetId="7" r:id="rId3"/>
    <sheet name="Source_Fire" sheetId="4" state="hidden" r:id="rId4"/>
    <sheet name="Source_Transport" sheetId="3" state="hidden" r:id="rId5"/>
    <sheet name="Source_Sewer" sheetId="6" state="hidden" r:id="rId6"/>
    <sheet name="Source_Water" sheetId="5" state="hidden" r:id="rId7"/>
    <sheet name="Changes" sheetId="8" state="hidden" r:id="rId8"/>
  </sheets>
  <definedNames>
    <definedName name="_xlnm.Print_Area" localSheetId="0">'Mixed Use Summation'!$A$1:$M$19</definedName>
    <definedName name="_xlnm.Print_Area" localSheetId="2">NonResidential!$A$1:$I$35</definedName>
    <definedName name="_xlnm.Print_Area" localSheetId="1">Residential!$A$1:$F$101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D6" i="4"/>
  <c r="D7" i="4"/>
  <c r="D8" i="4"/>
  <c r="D9" i="4"/>
  <c r="D10" i="4"/>
  <c r="D11" i="4"/>
  <c r="D12" i="4"/>
  <c r="D13" i="4"/>
  <c r="D14" i="4"/>
  <c r="D15" i="4"/>
  <c r="D16" i="4"/>
  <c r="D17" i="4"/>
  <c r="D18" i="4"/>
  <c r="D19" i="4"/>
  <c r="D20" i="4"/>
  <c r="D21" i="4"/>
  <c r="D22" i="4"/>
  <c r="D23" i="4"/>
  <c r="D5" i="4"/>
  <c r="A53" i="6" l="1"/>
  <c r="D53" i="6" s="1"/>
  <c r="A54" i="6"/>
  <c r="D54" i="6" s="1"/>
  <c r="A55" i="6"/>
  <c r="D55" i="6" s="1"/>
  <c r="A56" i="6"/>
  <c r="D56" i="6" s="1"/>
  <c r="A52" i="6"/>
  <c r="D52" i="6" s="1"/>
  <c r="A54" i="5"/>
  <c r="D54" i="5" s="1"/>
  <c r="A55" i="5"/>
  <c r="D55" i="5" s="1"/>
  <c r="A56" i="5"/>
  <c r="D56" i="5" s="1"/>
  <c r="A57" i="5"/>
  <c r="D57" i="5" s="1"/>
  <c r="A53" i="5"/>
  <c r="D53" i="5" s="1"/>
  <c r="A29" i="5"/>
  <c r="D29" i="5" s="1"/>
  <c r="A30" i="5"/>
  <c r="D30" i="5" s="1"/>
  <c r="A31" i="5"/>
  <c r="D31" i="5" s="1"/>
  <c r="A32" i="5"/>
  <c r="D32" i="5" s="1"/>
  <c r="A33" i="5"/>
  <c r="D33" i="5" s="1"/>
  <c r="A34" i="5"/>
  <c r="D34" i="5" s="1"/>
  <c r="A35" i="5"/>
  <c r="D35" i="5" s="1"/>
  <c r="A36" i="5"/>
  <c r="D36" i="5" s="1"/>
  <c r="A37" i="5"/>
  <c r="D37" i="5" s="1"/>
  <c r="A38" i="5"/>
  <c r="D38" i="5" s="1"/>
  <c r="A39" i="5"/>
  <c r="D39" i="5" s="1"/>
  <c r="A40" i="5"/>
  <c r="D40" i="5" s="1"/>
  <c r="A41" i="5"/>
  <c r="A42" i="5"/>
  <c r="D42" i="5" s="1"/>
  <c r="A43" i="5"/>
  <c r="D43" i="5" s="1"/>
  <c r="A44" i="5"/>
  <c r="D44" i="5" s="1"/>
  <c r="A45" i="5"/>
  <c r="D45" i="5" s="1"/>
  <c r="A46" i="5"/>
  <c r="D46" i="5" s="1"/>
  <c r="A47" i="5"/>
  <c r="D47" i="5" s="1"/>
  <c r="A7" i="5"/>
  <c r="D7" i="5" s="1"/>
  <c r="A8" i="5"/>
  <c r="D8" i="5" s="1"/>
  <c r="A9" i="5"/>
  <c r="D9" i="5" s="1"/>
  <c r="A10" i="5"/>
  <c r="D10" i="5" s="1"/>
  <c r="A11" i="5"/>
  <c r="D11" i="5" s="1"/>
  <c r="A12" i="5"/>
  <c r="D12" i="5" s="1"/>
  <c r="A13" i="5"/>
  <c r="D13" i="5" s="1"/>
  <c r="A14" i="5"/>
  <c r="D14" i="5" s="1"/>
  <c r="A15" i="5"/>
  <c r="D15" i="5" s="1"/>
  <c r="A16" i="5"/>
  <c r="D16" i="5" s="1"/>
  <c r="A17" i="5"/>
  <c r="A18" i="5"/>
  <c r="D18" i="5" s="1"/>
  <c r="A19" i="5"/>
  <c r="D19" i="5" s="1"/>
  <c r="A20" i="5"/>
  <c r="D20" i="5" s="1"/>
  <c r="A21" i="5"/>
  <c r="A22" i="5"/>
  <c r="D22" i="5" s="1"/>
  <c r="A23" i="5"/>
  <c r="D23" i="5" s="1"/>
  <c r="A24" i="5"/>
  <c r="D24" i="5" s="1"/>
  <c r="A28" i="5"/>
  <c r="D28" i="5" s="1"/>
  <c r="A6" i="5"/>
  <c r="D6" i="5" s="1"/>
  <c r="A28" i="6"/>
  <c r="D28" i="6" s="1"/>
  <c r="A29" i="6"/>
  <c r="D29" i="6" s="1"/>
  <c r="A30" i="6"/>
  <c r="D30" i="6" s="1"/>
  <c r="A31" i="6"/>
  <c r="D31" i="6" s="1"/>
  <c r="A32" i="6"/>
  <c r="D32" i="6" s="1"/>
  <c r="A33" i="6"/>
  <c r="D33" i="6" s="1"/>
  <c r="A34" i="6"/>
  <c r="A35" i="6"/>
  <c r="D35" i="6" s="1"/>
  <c r="A36" i="6"/>
  <c r="D36" i="6" s="1"/>
  <c r="A37" i="6"/>
  <c r="D37" i="6" s="1"/>
  <c r="A38" i="6"/>
  <c r="D38" i="6" s="1"/>
  <c r="A39" i="6"/>
  <c r="D39" i="6" s="1"/>
  <c r="A40" i="6"/>
  <c r="D40" i="6" s="1"/>
  <c r="A41" i="6"/>
  <c r="D41" i="6" s="1"/>
  <c r="A42" i="6"/>
  <c r="D42" i="6" s="1"/>
  <c r="A43" i="6"/>
  <c r="D43" i="6" s="1"/>
  <c r="A44" i="6"/>
  <c r="D44" i="6" s="1"/>
  <c r="A45" i="6"/>
  <c r="D45" i="6" s="1"/>
  <c r="A46" i="6"/>
  <c r="D46" i="6" s="1"/>
  <c r="A27" i="6"/>
  <c r="D27" i="6" s="1"/>
  <c r="A6" i="6"/>
  <c r="D6" i="6" s="1"/>
  <c r="A7" i="6"/>
  <c r="D7" i="6" s="1"/>
  <c r="A8" i="6"/>
  <c r="D8" i="6" s="1"/>
  <c r="A9" i="6"/>
  <c r="D9" i="6" s="1"/>
  <c r="A10" i="6"/>
  <c r="D10" i="6" s="1"/>
  <c r="A11" i="6"/>
  <c r="D11" i="6" s="1"/>
  <c r="A12" i="6"/>
  <c r="D12" i="6" s="1"/>
  <c r="A13" i="6"/>
  <c r="D13" i="6" s="1"/>
  <c r="A14" i="6"/>
  <c r="D14" i="6" s="1"/>
  <c r="A15" i="6"/>
  <c r="D15" i="6" s="1"/>
  <c r="A16" i="6"/>
  <c r="D16" i="6" s="1"/>
  <c r="A17" i="6"/>
  <c r="D17" i="6" s="1"/>
  <c r="A18" i="6"/>
  <c r="D18" i="6" s="1"/>
  <c r="A19" i="6"/>
  <c r="D19" i="6" s="1"/>
  <c r="A20" i="6"/>
  <c r="D20" i="6" s="1"/>
  <c r="A21" i="6"/>
  <c r="D21" i="6" s="1"/>
  <c r="A22" i="6"/>
  <c r="D22" i="6" s="1"/>
  <c r="A23" i="6"/>
  <c r="D23" i="6" s="1"/>
  <c r="D5" i="6"/>
  <c r="D41" i="5"/>
  <c r="D21" i="5"/>
  <c r="D17" i="5"/>
  <c r="D34" i="6"/>
  <c r="D24" i="6" l="1"/>
  <c r="D58" i="5"/>
  <c r="G11" i="7" s="1"/>
  <c r="D48" i="5"/>
  <c r="D25" i="5"/>
  <c r="D57" i="6"/>
  <c r="G9" i="7" s="1"/>
  <c r="D47" i="6"/>
  <c r="D49" i="5" l="1"/>
  <c r="D48" i="6"/>
  <c r="F8" i="2" l="1"/>
  <c r="C8" i="1"/>
  <c r="F10" i="2"/>
  <c r="C10" i="1"/>
  <c r="A29" i="3"/>
  <c r="D29" i="3" s="1"/>
  <c r="A30" i="3"/>
  <c r="D30" i="3" s="1"/>
  <c r="A31" i="3"/>
  <c r="D31" i="3" s="1"/>
  <c r="A32" i="3"/>
  <c r="A33" i="3"/>
  <c r="A34" i="3"/>
  <c r="A35" i="3"/>
  <c r="A36" i="3"/>
  <c r="A37" i="3"/>
  <c r="A38" i="3"/>
  <c r="A39" i="3"/>
  <c r="A40" i="3"/>
  <c r="A41" i="3"/>
  <c r="A42" i="3"/>
  <c r="D42" i="3" s="1"/>
  <c r="A43" i="3"/>
  <c r="D43" i="3" s="1"/>
  <c r="A44" i="3"/>
  <c r="A45" i="3"/>
  <c r="D45" i="3" s="1"/>
  <c r="A46" i="3"/>
  <c r="D46" i="3" s="1"/>
  <c r="A47" i="3"/>
  <c r="A28" i="3"/>
  <c r="D28" i="3" s="1"/>
  <c r="A6" i="3"/>
  <c r="D6" i="3" s="1"/>
  <c r="A7" i="3"/>
  <c r="D7" i="3" s="1"/>
  <c r="A8" i="3"/>
  <c r="D8" i="3" s="1"/>
  <c r="A9" i="3"/>
  <c r="A10" i="3"/>
  <c r="A11" i="3"/>
  <c r="A12" i="3"/>
  <c r="A13" i="3"/>
  <c r="A14" i="3"/>
  <c r="A15" i="3"/>
  <c r="A16" i="3"/>
  <c r="A17" i="3"/>
  <c r="A18" i="3"/>
  <c r="A19" i="3"/>
  <c r="D19" i="3" s="1"/>
  <c r="A20" i="3"/>
  <c r="D20" i="3" s="1"/>
  <c r="A21" i="3"/>
  <c r="D21" i="3" s="1"/>
  <c r="A22" i="3"/>
  <c r="D22" i="3" s="1"/>
  <c r="A23" i="3"/>
  <c r="D23" i="3" s="1"/>
  <c r="A5" i="3"/>
  <c r="D5" i="3" s="1"/>
  <c r="D44" i="3"/>
  <c r="A46" i="4" l="1"/>
  <c r="D46" i="4" s="1"/>
  <c r="A28" i="4"/>
  <c r="D28" i="4" s="1"/>
  <c r="A29" i="4"/>
  <c r="D29" i="4" s="1"/>
  <c r="A30" i="4"/>
  <c r="D30" i="4" s="1"/>
  <c r="A31" i="4"/>
  <c r="D31" i="4" s="1"/>
  <c r="A32" i="4"/>
  <c r="D32" i="4" s="1"/>
  <c r="A33" i="4"/>
  <c r="D33" i="4" s="1"/>
  <c r="A34" i="4"/>
  <c r="D34" i="4" s="1"/>
  <c r="A35" i="4"/>
  <c r="D35" i="4" s="1"/>
  <c r="A36" i="4"/>
  <c r="D36" i="4" s="1"/>
  <c r="A37" i="4"/>
  <c r="D37" i="4" s="1"/>
  <c r="A38" i="4"/>
  <c r="D38" i="4" s="1"/>
  <c r="A39" i="4"/>
  <c r="D39" i="4" s="1"/>
  <c r="A40" i="4"/>
  <c r="D40" i="4" s="1"/>
  <c r="A41" i="4"/>
  <c r="D41" i="4" s="1"/>
  <c r="A42" i="4"/>
  <c r="D42" i="4" s="1"/>
  <c r="A43" i="4"/>
  <c r="D43" i="4" s="1"/>
  <c r="A44" i="4"/>
  <c r="D44" i="4" s="1"/>
  <c r="A45" i="4"/>
  <c r="D45" i="4" s="1"/>
  <c r="A27" i="4"/>
  <c r="D27" i="4" s="1"/>
  <c r="A6" i="4"/>
  <c r="A7" i="4"/>
  <c r="A8" i="4"/>
  <c r="A9" i="4"/>
  <c r="A10" i="4"/>
  <c r="A11" i="4"/>
  <c r="A12" i="4"/>
  <c r="A13" i="4"/>
  <c r="A14" i="4"/>
  <c r="A15" i="4"/>
  <c r="A16" i="4"/>
  <c r="A17" i="4"/>
  <c r="A18" i="4"/>
  <c r="A19" i="4"/>
  <c r="A20" i="4"/>
  <c r="A21" i="4"/>
  <c r="A22" i="4"/>
  <c r="A67" i="3"/>
  <c r="D67" i="3" s="1"/>
  <c r="D69" i="3"/>
  <c r="A66" i="3"/>
  <c r="D66" i="3" s="1"/>
  <c r="A65" i="3"/>
  <c r="D65" i="3" s="1"/>
  <c r="A64" i="3"/>
  <c r="D64" i="3" s="1"/>
  <c r="A63" i="3"/>
  <c r="D63" i="3" s="1"/>
  <c r="A62" i="3"/>
  <c r="D62" i="3" s="1"/>
  <c r="A61" i="3"/>
  <c r="D61" i="3" s="1"/>
  <c r="A60" i="3"/>
  <c r="D60" i="3" s="1"/>
  <c r="A59" i="3"/>
  <c r="D59" i="3" s="1"/>
  <c r="A58" i="3"/>
  <c r="D58" i="3" s="1"/>
  <c r="A57" i="3"/>
  <c r="D57" i="3" s="1"/>
  <c r="A56" i="3"/>
  <c r="D56" i="3" s="1"/>
  <c r="A55" i="3"/>
  <c r="D55" i="3" s="1"/>
  <c r="D50" i="3"/>
  <c r="D47" i="3"/>
  <c r="D41" i="3"/>
  <c r="D40" i="3"/>
  <c r="D39" i="3"/>
  <c r="D38" i="3"/>
  <c r="D37" i="3"/>
  <c r="D36" i="3"/>
  <c r="D35" i="3"/>
  <c r="D34" i="3"/>
  <c r="D33" i="3"/>
  <c r="D32" i="3"/>
  <c r="D18" i="3"/>
  <c r="D17" i="3"/>
  <c r="D16" i="3"/>
  <c r="D15" i="3"/>
  <c r="D14" i="3"/>
  <c r="D13" i="3"/>
  <c r="D12" i="3"/>
  <c r="D11" i="3"/>
  <c r="D10" i="3"/>
  <c r="D9" i="3"/>
  <c r="A54" i="4"/>
  <c r="D54" i="4" s="1"/>
  <c r="A53" i="4"/>
  <c r="D53" i="4" s="1"/>
  <c r="A52" i="4"/>
  <c r="D52" i="4" s="1"/>
  <c r="A51" i="4"/>
  <c r="D51" i="4" s="1"/>
  <c r="D55" i="4" s="1"/>
  <c r="G8" i="7" s="1"/>
  <c r="D47" i="4" l="1"/>
  <c r="D25" i="3"/>
  <c r="D49" i="3"/>
  <c r="D68" i="3"/>
  <c r="D70" i="3" s="1"/>
  <c r="G10" i="7" s="1"/>
  <c r="C7" i="1" l="1"/>
  <c r="D51" i="3"/>
  <c r="F9" i="2" s="1"/>
  <c r="F7" i="2"/>
  <c r="C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City of Bozeman</author>
  </authors>
  <commentList>
    <comment ref="E14" authorId="0" shapeId="0" xr:uid="{00000000-0006-0000-0100-000004000000}">
      <text>
        <r>
          <rPr>
            <b/>
            <sz val="9"/>
            <color indexed="81"/>
            <rFont val="Tahoma"/>
            <family val="2"/>
          </rPr>
          <t xml:space="preserve">If your project is located in the Downtown area please enter 0.71 in this cell.
</t>
        </r>
        <r>
          <rPr>
            <b/>
            <sz val="9"/>
            <color indexed="53"/>
            <rFont val="Tahoma"/>
            <family val="2"/>
          </rPr>
          <t>If you are in the Univesity Trip Exchange District area refer to the fee study for area and use.</t>
        </r>
      </text>
    </comment>
    <comment ref="B16" authorId="0" shapeId="0" xr:uid="{00000000-0006-0000-0100-000001000000}">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E16" authorId="0" shapeId="0" xr:uid="{BDC10D25-0575-4B27-893B-510880A6E135}">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B37" authorId="0" shapeId="0" xr:uid="{00000000-0006-0000-0100-000003000000}">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 ref="E37" authorId="0" shapeId="0" xr:uid="{33442EA0-F1B3-483F-8AC7-5E802CC89208}">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 ref="B60" authorId="0" shapeId="0" xr:uid="{6A96E466-069B-433C-8001-39AA893A0E33}">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E60" authorId="0" shapeId="0" xr:uid="{17A8B79F-DF96-48EC-95B0-3928E0E2C6C2}">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B81" authorId="0" shapeId="0" xr:uid="{44EB3D26-7AB3-4F0A-9365-ECE56B61A372}">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 ref="E81" authorId="0" shapeId="0" xr:uid="{93C9294C-6545-4BCC-89E9-3B43216F493E}">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City of Bozeman</author>
  </authors>
  <commentList>
    <comment ref="B7" authorId="0" shapeId="0" xr:uid="{00000000-0006-0000-0200-000001000000}">
      <text>
        <r>
          <rPr>
            <sz val="12"/>
            <color indexed="81"/>
            <rFont val="Tahoma"/>
            <family val="2"/>
          </rPr>
          <t xml:space="preserve">Enter the number of square feet of each use in your facility. You can mix and match types if appropriate for a multi-use complex. </t>
        </r>
        <r>
          <rPr>
            <sz val="12"/>
            <color indexed="10"/>
            <rFont val="Tahoma"/>
            <family val="2"/>
          </rPr>
          <t>Put a negative sign in front of the area entered in the appropriate row for existing uses to credit against future fees.</t>
        </r>
        <r>
          <rPr>
            <sz val="12"/>
            <color indexed="81"/>
            <rFont val="Tahoma"/>
            <family val="2"/>
          </rPr>
          <t xml:space="preserve">
Unless an individual use is greater than 25% of the overall area of the building it is included with the primary use of the structure.
Some items listed have unique demand measures. In such cases list the number of units of the use shown in the line.</t>
        </r>
      </text>
    </comment>
    <comment ref="B22" authorId="0" shapeId="0" xr:uid="{00000000-0006-0000-0200-000002000000}">
      <text>
        <r>
          <rPr>
            <b/>
            <sz val="9"/>
            <color indexed="81"/>
            <rFont val="Tahoma"/>
            <family val="2"/>
          </rPr>
          <t xml:space="preserve">If the project is located in the Downtown area please enter 0.71 in this cell.
</t>
        </r>
        <r>
          <rPr>
            <b/>
            <sz val="9"/>
            <color indexed="53"/>
            <rFont val="Tahoma"/>
            <family val="2"/>
          </rPr>
          <t>If the projects is in the University Trip Exchange District area check the TED study document for relevant uses and locations.</t>
        </r>
      </text>
    </comment>
    <comment ref="B26" authorId="0" shapeId="0" xr:uid="{00000000-0006-0000-0200-000003000000}">
      <text>
        <r>
          <rPr>
            <sz val="12"/>
            <color indexed="81"/>
            <rFont val="Tahoma"/>
            <family val="2"/>
          </rPr>
          <t>Enter the number of water meters of each size used in your project.</t>
        </r>
        <r>
          <rPr>
            <b/>
            <sz val="9"/>
            <color indexed="81"/>
            <rFont val="Tahoma"/>
            <family val="2"/>
          </rPr>
          <t xml:space="preserve">
</t>
        </r>
        <r>
          <rPr>
            <sz val="12"/>
            <color indexed="10"/>
            <rFont val="Tahoma"/>
            <family val="2"/>
          </rPr>
          <t>If you are changing meter sizes put a negative sign in front of the number of meters in the correct row. This will create an offset and result in a net fee due if any.</t>
        </r>
      </text>
    </comment>
    <comment ref="F26" authorId="0" shapeId="0" xr:uid="{00000000-0006-0000-0200-000004000000}">
      <text>
        <r>
          <rPr>
            <sz val="12"/>
            <color indexed="81"/>
            <rFont val="Tahoma"/>
            <family val="2"/>
          </rPr>
          <t xml:space="preserve">Enter the number of square feet of each use in your facility. You can mix and match types if appropriate for a multi-use complex. </t>
        </r>
        <r>
          <rPr>
            <sz val="12"/>
            <color indexed="10"/>
            <rFont val="Tahoma"/>
            <family val="2"/>
          </rPr>
          <t>Put a negative sign in front of the area entered in the appropriate row for existing uses to credit against future fees.</t>
        </r>
        <r>
          <rPr>
            <sz val="12"/>
            <color indexed="81"/>
            <rFont val="Tahoma"/>
            <family val="2"/>
          </rPr>
          <t xml:space="preserve">
Unless an individual use is greater than 25% of the overall area of the building it is included with the primary use of the structure.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City of Bozeman</author>
  </authors>
  <commentList>
    <comment ref="A4" authorId="0" shapeId="0" xr:uid="{872AFD33-B9BA-49FE-9CFB-E4370DC33402}">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A26" authorId="0" shapeId="0" xr:uid="{DEB5607A-4FAA-400F-B3E1-5D6C068753AD}">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City of Bozeman</author>
  </authors>
  <commentList>
    <comment ref="A5" authorId="0" shapeId="0" xr:uid="{89F76280-363A-46FD-B430-6258D47F049D}">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multi-household section.
</t>
        </r>
        <r>
          <rPr>
            <sz val="12"/>
            <color indexed="10"/>
            <rFont val="Tahoma"/>
            <family val="2"/>
          </rPr>
          <t>If you are replacing an existing home, put a negative sign in front of the area entered in the appropriate row for existing home size to credit against future fees.</t>
        </r>
      </text>
    </comment>
    <comment ref="A27" authorId="0" shapeId="0" xr:uid="{A10098C3-4E10-4630-8043-ADAE1FBD1282}">
      <text>
        <r>
          <rPr>
            <sz val="12"/>
            <color indexed="81"/>
            <rFont val="Tahoma"/>
            <family val="2"/>
          </rPr>
          <t xml:space="preserve">Enter the number of homes in each size range listed in a row that will be built with your project. You can mix and match sizes if appropriate for a multi-unit complex.
Size of living area does not include accessory buildings or garage spaces. Accessory Dwelling Units are placed in the homes less than 1,400 sq ft row. 
</t>
        </r>
        <r>
          <rPr>
            <sz val="12"/>
            <color indexed="10"/>
            <rFont val="Tahoma"/>
            <family val="2"/>
          </rPr>
          <t xml:space="preserve">
If you are replacing an existing home, put a negative sign in front of the area entered in the appropriate row for existing home size to credit against future fees.</t>
        </r>
      </text>
    </comment>
  </commentList>
</comments>
</file>

<file path=xl/sharedStrings.xml><?xml version="1.0" encoding="utf-8"?>
<sst xmlns="http://schemas.openxmlformats.org/spreadsheetml/2006/main" count="490" uniqueCount="161">
  <si>
    <t>Select the cells with red triangles in the upper right corner for instructions. Fees will automatically calculate upon entry.</t>
  </si>
  <si>
    <t>Number of Square Feet</t>
  </si>
  <si>
    <t>Transportation</t>
  </si>
  <si>
    <t>Retail/Restaurant</t>
  </si>
  <si>
    <t>Fire/EMS</t>
  </si>
  <si>
    <t>Research &amp; Development Center</t>
  </si>
  <si>
    <t>Wastewater</t>
  </si>
  <si>
    <t>Office</t>
  </si>
  <si>
    <t xml:space="preserve">Transportation </t>
  </si>
  <si>
    <t>Hospital</t>
  </si>
  <si>
    <t>Water</t>
  </si>
  <si>
    <t>Day Care (Enter number of children)</t>
  </si>
  <si>
    <t>Secondary School</t>
  </si>
  <si>
    <t>Elementary School</t>
  </si>
  <si>
    <t>Lodging (Enter number of rooms)</t>
  </si>
  <si>
    <t>Assisted Living (Enter number of beds)</t>
  </si>
  <si>
    <t>Mini-warehouse</t>
  </si>
  <si>
    <t>Warehouse</t>
  </si>
  <si>
    <t>Manufacturing</t>
  </si>
  <si>
    <t>Light Industrial</t>
  </si>
  <si>
    <t>Size of Water Meter</t>
  </si>
  <si>
    <t>Water/Sewer</t>
  </si>
  <si>
    <t>Industrial</t>
  </si>
  <si>
    <t>Retail, Accommodation &amp; Food Services</t>
  </si>
  <si>
    <t>Health Care &amp; Social Assistance</t>
  </si>
  <si>
    <t>All Other Services</t>
  </si>
  <si>
    <t>Greater than 3 inches requires a custom calculation.</t>
  </si>
  <si>
    <t>Number of Meters</t>
  </si>
  <si>
    <t>Non-Residential (per meter size)</t>
  </si>
  <si>
    <t xml:space="preserve"> Impact Fee Per Meter</t>
  </si>
  <si>
    <t>Calculated Amount</t>
  </si>
  <si>
    <t xml:space="preserve">Water Impact Fee </t>
  </si>
  <si>
    <t xml:space="preserve">Fire/EMS Impact Fee </t>
  </si>
  <si>
    <t>Number of Sq. Ft</t>
  </si>
  <si>
    <t xml:space="preserve">Transportation Impact Fee </t>
  </si>
  <si>
    <t>Number of Sq. Ft.</t>
  </si>
  <si>
    <t>Commercial (Units as Shown)</t>
  </si>
  <si>
    <t xml:space="preserve"> Impact Fee Per Demand Unit</t>
  </si>
  <si>
    <t>Retail/Restaurant (per 1,000 sq. ft)</t>
  </si>
  <si>
    <t>Research &amp; Development Center (per 1,000 sq. ft.)</t>
  </si>
  <si>
    <t>Office (per 1,000 sq. ft.)</t>
  </si>
  <si>
    <t>Hospital (per 1,000 sq. ft.)</t>
  </si>
  <si>
    <t>Day Care (per student)</t>
  </si>
  <si>
    <t>Secondary School (per 1,000 sq. ft.)</t>
  </si>
  <si>
    <t>Elementary School (per 1,000 sq. ft.)</t>
  </si>
  <si>
    <t>Lodging (per room)</t>
  </si>
  <si>
    <t>Assisted Living (per bed)</t>
  </si>
  <si>
    <t>Mini-warehouse (per 1,000 sq. ft.)</t>
  </si>
  <si>
    <t>Warehouse  (per 1,000 sq. ft.)</t>
  </si>
  <si>
    <t>Manufacturing  (per 1,000 sq. ft.)</t>
  </si>
  <si>
    <t>Light Industrial  (per 1,000 sq. ft.)</t>
  </si>
  <si>
    <t>Residential (Square Feet of Living Area - Excludes Garage)</t>
  </si>
  <si>
    <t>1401-1600</t>
  </si>
  <si>
    <t>1601-1800</t>
  </si>
  <si>
    <t>1801-2000</t>
  </si>
  <si>
    <t>2001-2200</t>
  </si>
  <si>
    <t>2201-2400</t>
  </si>
  <si>
    <t>2401-2600</t>
  </si>
  <si>
    <t>2601-2800</t>
  </si>
  <si>
    <t>2801-3000</t>
  </si>
  <si>
    <t>Number of Homes</t>
  </si>
  <si>
    <t>Residential (Square Feet of Living Area)</t>
  </si>
  <si>
    <t xml:space="preserve"> Impact Fee Per Dwelling</t>
  </si>
  <si>
    <t>Single household including townhomes</t>
  </si>
  <si>
    <t>Multi-household includes ADU</t>
  </si>
  <si>
    <t>Group Quarters per person</t>
  </si>
  <si>
    <t>Single Household - detached and attached</t>
  </si>
  <si>
    <t>Multi-Household, includes ADU</t>
  </si>
  <si>
    <t>Non-Residential (per 1,000 gross sq ft)</t>
  </si>
  <si>
    <t>Non-Residential Uses</t>
  </si>
  <si>
    <t>Total Residential Transportation</t>
  </si>
  <si>
    <t>Total Non-Residential Transportation</t>
  </si>
  <si>
    <t>Total - Residential Fire/EMS</t>
  </si>
  <si>
    <t>Total -Non- Residential Fire/EMS</t>
  </si>
  <si>
    <t>Total - Residential Sewer</t>
  </si>
  <si>
    <t>Total - Non-Residential Sewer</t>
  </si>
  <si>
    <t>All Non-Residential</t>
  </si>
  <si>
    <t>Fee Per 1,000 Sq. Ft.</t>
  </si>
  <si>
    <t>Trip Exchange District</t>
  </si>
  <si>
    <t>Values were entered as appropriate in the Residential and NonResidential sheets. Fees sum to this page.</t>
  </si>
  <si>
    <t>What changed from the prior sheet</t>
  </si>
  <si>
    <t>Amount Due Total Project</t>
  </si>
  <si>
    <t>Subtotal - Non-Residential Transportation</t>
  </si>
  <si>
    <t>Total - Transportion Single &amp; Townhomes</t>
  </si>
  <si>
    <t>Total - Transport Multihousehold</t>
  </si>
  <si>
    <t>Fees are legally separate. A negative value for one fee does not reduce the amount due for another fee.</t>
  </si>
  <si>
    <t xml:space="preserve"> Trip Exchange District modifier for Transportation Fee</t>
  </si>
  <si>
    <t>Trip Exchange District modifier for Transportation fee</t>
  </si>
  <si>
    <t>Amount Due Non-Residential Uses</t>
  </si>
  <si>
    <t>Amount Due - Residential Uses</t>
  </si>
  <si>
    <t xml:space="preserve">Notes: </t>
  </si>
  <si>
    <t xml:space="preserve">Date Permit Prescreen Approved: </t>
  </si>
  <si>
    <t>1201-1400</t>
  </si>
  <si>
    <t>1001-1200</t>
  </si>
  <si>
    <t>801-1000</t>
  </si>
  <si>
    <t>600-800</t>
  </si>
  <si>
    <t>Under 600</t>
  </si>
  <si>
    <t>3001 -3200</t>
  </si>
  <si>
    <t>3201-3400</t>
  </si>
  <si>
    <t>3401-3600</t>
  </si>
  <si>
    <t>3601-3800</t>
  </si>
  <si>
    <t>3801-4000</t>
  </si>
  <si>
    <t>4001 or More</t>
  </si>
  <si>
    <t>Transportation Fees</t>
  </si>
  <si>
    <t>Fire/EMS Fees</t>
  </si>
  <si>
    <t>Number of Homes - Single Unit Dwellings  including townhomes</t>
  </si>
  <si>
    <t>1401-1600 sq. ft.</t>
  </si>
  <si>
    <t>1601-1800 sq. ft.</t>
  </si>
  <si>
    <t>1801-2000 sq. ft.</t>
  </si>
  <si>
    <t>2001-2200 sq. ft.</t>
  </si>
  <si>
    <t>2201-2400 sq. ft.</t>
  </si>
  <si>
    <t>2401-2600 sq. ft.</t>
  </si>
  <si>
    <t>2601-2800 sq. ft.</t>
  </si>
  <si>
    <t>2801-3000 sq. ft.</t>
  </si>
  <si>
    <t>1401-1600  sq. ft.</t>
  </si>
  <si>
    <t>2001-2200  sq. ft.</t>
  </si>
  <si>
    <t>2201-2400  sq. ft.</t>
  </si>
  <si>
    <t>2401-2600  sq. ft.</t>
  </si>
  <si>
    <t>2601-2800  sq. ft.</t>
  </si>
  <si>
    <t>2801-3000  sq. ft.</t>
  </si>
  <si>
    <t>Under 600  sq. ft.</t>
  </si>
  <si>
    <t>600-800 sq. ft.</t>
  </si>
  <si>
    <t>801-1000 sq. ft.</t>
  </si>
  <si>
    <t>1001-1200 sq. ft.</t>
  </si>
  <si>
    <t>1201-1400 sq. ft.</t>
  </si>
  <si>
    <t>3001 -3200 sq. ft.</t>
  </si>
  <si>
    <t>3201-3400 sq. ft.</t>
  </si>
  <si>
    <t>3401-3600 sq. ft.</t>
  </si>
  <si>
    <t>3601-3800 sq. ft.</t>
  </si>
  <si>
    <t>3801-4000 sq. ft.</t>
  </si>
  <si>
    <t>4001 or More sq. ft.</t>
  </si>
  <si>
    <t>Under 600 sq. ft.</t>
  </si>
  <si>
    <t>3001-3200 sq. ft.</t>
  </si>
  <si>
    <t>3001-3200</t>
  </si>
  <si>
    <t>Single Home Residential (Square Feet of Living Area)[Includes Townhomes]</t>
  </si>
  <si>
    <t>Number of Homes - Single Unit Dwellings, includes townhomes</t>
  </si>
  <si>
    <t>Number of Homes - All other Residential including ADU</t>
  </si>
  <si>
    <t>Number of Homes - All other residential including ADU</t>
  </si>
  <si>
    <t>All homes require an entry for each fee type.</t>
  </si>
  <si>
    <t>Total - SHR Residential Sewer</t>
  </si>
  <si>
    <t>Total - All Residential Sewer</t>
  </si>
  <si>
    <t>Total - SHR Residential Water</t>
  </si>
  <si>
    <t>Total - All Other Residential Water</t>
  </si>
  <si>
    <t>Total - All Water</t>
  </si>
  <si>
    <t>Total - Non-Residential Water</t>
  </si>
  <si>
    <t>Water Impact Fee</t>
  </si>
  <si>
    <t>Wastewater Impact Fee</t>
  </si>
  <si>
    <t xml:space="preserve">Date Application Passed Prescreen: </t>
  </si>
  <si>
    <t>Water Fee Effective January 1, 2026</t>
  </si>
  <si>
    <t>Fee Amounts Effective January 1, 2026</t>
  </si>
  <si>
    <t>Transportation Effective January 1, 2026</t>
  </si>
  <si>
    <t>Fire/EMS Effective Jan 1, 2026</t>
  </si>
  <si>
    <t>Changed annual fee calculation sheet to round to the nearest dollar.</t>
  </si>
  <si>
    <t>Annual update for fees adjusted for inflation. 2.4% per BLI producer price index all commodities, 2024</t>
  </si>
  <si>
    <t>Notes:</t>
  </si>
  <si>
    <t>This worksheet is an estimate.</t>
  </si>
  <si>
    <t>This worksheet is an estimate. Formal dermination of Fees is completed during building permit review.</t>
  </si>
  <si>
    <t>This worksheet is only an estimate. The formal determination of Fees is completed during building permit review.</t>
  </si>
  <si>
    <r>
      <t>2026 v2 Commercial Impact Fee Estimator for</t>
    </r>
    <r>
      <rPr>
        <b/>
        <i/>
        <sz val="14"/>
        <color theme="4" tint="-0.249977111117893"/>
        <rFont val="Calibri"/>
        <family val="2"/>
        <scheme val="minor"/>
      </rPr>
      <t xml:space="preserve"> </t>
    </r>
    <r>
      <rPr>
        <b/>
        <sz val="14"/>
        <color theme="4" tint="-0.249977111117893"/>
        <rFont val="Calibri"/>
        <family val="2"/>
        <scheme val="minor"/>
      </rPr>
      <t>building permits passing prescreen review on or after Jan. 1, 2026</t>
    </r>
  </si>
  <si>
    <t>2026 v2 Residential Impact Fee Estimator for building permits passing prescreen review on or after Jan. 1, 2026</t>
  </si>
  <si>
    <t>2026 v2 Mixed Use Impact Fee Estimator - Applies to building permits passing prescreen review on or after Jan.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</si>
</sst>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409]* #,##0.00_);_([$$-409]* \(#,##0.00\);_([$$-409]* &quot;-&quot;??_);_(@_)"/>
    <numFmt numFmtId="165" formatCode="&quot;$&quot;#,##0.00"/>
  </numFmts>
  <fonts count="24" x14ac:knownFonts="1">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b/>
      <i/>
      <sz val="12"/>
      <color theme="1"/>
      <name val="Calibri"/>
      <family val="2"/>
      <scheme val="minor"/>
    </font>
    <font>
      <b/>
      <sz val="12"/>
      <color theme="1"/>
      <name val="Calibri"/>
      <family val="2"/>
      <scheme val="minor"/>
    </font>
    <font>
      <b/>
      <sz val="12"/>
      <color rgb="FFFF0000"/>
      <name val="Calibri"/>
      <family val="2"/>
      <scheme val="minor"/>
    </font>
    <font>
      <sz val="12"/>
      <color indexed="81"/>
      <name val="Tahoma"/>
      <family val="2"/>
    </font>
    <font>
      <b/>
      <sz val="9"/>
      <color indexed="81"/>
      <name val="Tahoma"/>
      <family val="2"/>
    </font>
    <font>
      <b/>
      <i/>
      <sz val="12"/>
      <color rgb="FFFF0000"/>
      <name val="Calibri"/>
      <family val="2"/>
      <scheme val="minor"/>
    </font>
    <font>
      <i/>
      <sz val="11"/>
      <color theme="1"/>
      <name val="Calibri"/>
      <family val="2"/>
      <scheme val="minor"/>
    </font>
    <font>
      <i/>
      <sz val="12"/>
      <color theme="1"/>
      <name val="Calibri"/>
      <family val="2"/>
      <scheme val="minor"/>
    </font>
    <font>
      <b/>
      <sz val="12"/>
      <color theme="5"/>
      <name val="Calibri"/>
      <family val="2"/>
      <scheme val="minor"/>
    </font>
    <font>
      <b/>
      <sz val="14"/>
      <color theme="9" tint="-0.249977111117893"/>
      <name val="Calibri"/>
      <family val="2"/>
      <scheme val="minor"/>
    </font>
    <font>
      <b/>
      <sz val="11"/>
      <color theme="9" tint="-0.249977111117893"/>
      <name val="Calibri"/>
      <family val="2"/>
      <scheme val="minor"/>
    </font>
    <font>
      <b/>
      <sz val="11"/>
      <color theme="9"/>
      <name val="Calibri"/>
      <family val="2"/>
      <scheme val="minor"/>
    </font>
    <font>
      <sz val="12"/>
      <color indexed="10"/>
      <name val="Tahoma"/>
      <family val="2"/>
    </font>
    <font>
      <b/>
      <sz val="9"/>
      <color indexed="53"/>
      <name val="Tahoma"/>
      <family val="2"/>
    </font>
    <font>
      <b/>
      <sz val="11"/>
      <color theme="1"/>
      <name val="Calibri"/>
      <family val="2"/>
      <scheme val="minor"/>
    </font>
    <font>
      <sz val="11"/>
      <name val="Calibri"/>
      <family val="2"/>
      <scheme val="minor"/>
    </font>
    <font>
      <b/>
      <sz val="14"/>
      <color theme="4" tint="-0.249977111117893"/>
      <name val="Calibri"/>
      <family val="2"/>
      <scheme val="minor"/>
    </font>
    <font>
      <b/>
      <i/>
      <sz val="14"/>
      <color theme="4" tint="-0.249977111117893"/>
      <name val="Calibri"/>
      <family val="2"/>
      <scheme val="minor"/>
    </font>
    <font>
      <sz val="14"/>
      <color theme="1"/>
      <name val="Calibri"/>
      <family val="2"/>
      <scheme val="minor"/>
    </font>
    <font>
      <b/>
      <sz val="12"/>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44" fontId="1" fillId="0" borderId="0" applyFont="0" applyFill="0" applyBorder="0" applyAlignment="0" applyProtection="0"/>
  </cellStyleXfs>
  <cellXfs count="180">
    <xf numFmtId="0" fontId="0" fillId="0" borderId="0" xfId="0"/>
    <xf numFmtId="0" fontId="0" fillId="0" borderId="0" xfId="0" applyFill="1" applyBorder="1"/>
    <xf numFmtId="0" fontId="0" fillId="0" borderId="0" xfId="0" applyBorder="1"/>
    <xf numFmtId="0" fontId="3" fillId="0" borderId="0" xfId="0" applyFont="1" applyFill="1" applyBorder="1"/>
    <xf numFmtId="0" fontId="2" fillId="2" borderId="0" xfId="0" applyFont="1" applyFill="1" applyBorder="1" applyAlignment="1">
      <alignment vertical="top" wrapText="1"/>
    </xf>
    <xf numFmtId="0" fontId="3" fillId="0" borderId="0" xfId="0" quotePrefix="1" applyFont="1" applyFill="1" applyBorder="1"/>
    <xf numFmtId="0" fontId="3" fillId="2" borderId="9" xfId="0" applyFont="1" applyFill="1" applyBorder="1" applyAlignment="1" applyProtection="1">
      <alignment vertical="top"/>
      <protection locked="0"/>
    </xf>
    <xf numFmtId="0" fontId="5" fillId="0" borderId="0" xfId="0" applyFont="1" applyFill="1" applyBorder="1"/>
    <xf numFmtId="2" fontId="0" fillId="2" borderId="0" xfId="0" applyNumberFormat="1" applyFill="1" applyBorder="1" applyAlignment="1">
      <alignment vertical="top"/>
    </xf>
    <xf numFmtId="44" fontId="3" fillId="0" borderId="0" xfId="0" applyNumberFormat="1" applyFont="1" applyFill="1" applyBorder="1"/>
    <xf numFmtId="0" fontId="3" fillId="2" borderId="0" xfId="0"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3" fillId="0" borderId="0" xfId="0" applyFont="1" applyFill="1" applyBorder="1" applyAlignment="1">
      <alignment vertical="top"/>
    </xf>
    <xf numFmtId="0" fontId="2" fillId="3" borderId="0" xfId="0" applyFont="1" applyFill="1" applyBorder="1" applyAlignment="1">
      <alignment wrapText="1"/>
    </xf>
    <xf numFmtId="0" fontId="2" fillId="4" borderId="0" xfId="0" applyFont="1" applyFill="1" applyBorder="1" applyAlignment="1">
      <alignment vertical="top" wrapText="1"/>
    </xf>
    <xf numFmtId="0" fontId="4" fillId="4" borderId="0" xfId="0" applyFont="1" applyFill="1" applyBorder="1" applyAlignment="1">
      <alignment horizontal="center" vertical="top"/>
    </xf>
    <xf numFmtId="0" fontId="3" fillId="3" borderId="9" xfId="0" applyFont="1" applyFill="1" applyBorder="1" applyProtection="1">
      <protection locked="0"/>
    </xf>
    <xf numFmtId="0" fontId="0" fillId="3" borderId="0" xfId="0" applyFill="1" applyBorder="1" applyAlignment="1">
      <alignment vertical="top"/>
    </xf>
    <xf numFmtId="0" fontId="0" fillId="0" borderId="0" xfId="0" applyFill="1" applyBorder="1" applyAlignment="1">
      <alignment vertical="top"/>
    </xf>
    <xf numFmtId="0" fontId="0" fillId="4" borderId="9" xfId="0" applyFill="1" applyBorder="1" applyProtection="1">
      <protection locked="0"/>
    </xf>
    <xf numFmtId="0" fontId="0" fillId="4" borderId="0" xfId="0" applyFill="1" applyBorder="1" applyAlignment="1">
      <alignment vertical="top"/>
    </xf>
    <xf numFmtId="0" fontId="6" fillId="0" borderId="0" xfId="0" applyFont="1" applyBorder="1"/>
    <xf numFmtId="0" fontId="9" fillId="0" borderId="0" xfId="0" applyFont="1" applyAlignment="1">
      <alignment horizontal="center" vertical="top"/>
    </xf>
    <xf numFmtId="0" fontId="5" fillId="0" borderId="0" xfId="0" applyFont="1" applyAlignment="1">
      <alignment vertical="top"/>
    </xf>
    <xf numFmtId="0" fontId="3" fillId="0" borderId="0" xfId="0" applyFont="1" applyAlignment="1">
      <alignment vertical="top"/>
    </xf>
    <xf numFmtId="0" fontId="0" fillId="0" borderId="0" xfId="0" applyAlignment="1">
      <alignment vertical="top" wrapText="1"/>
    </xf>
    <xf numFmtId="0" fontId="0" fillId="0" borderId="0" xfId="0" applyAlignment="1">
      <alignment wrapText="1"/>
    </xf>
    <xf numFmtId="0" fontId="0" fillId="0" borderId="0" xfId="0" applyAlignment="1">
      <alignment vertical="top"/>
    </xf>
    <xf numFmtId="2" fontId="0" fillId="0" borderId="10" xfId="0" applyNumberFormat="1" applyBorder="1" applyAlignment="1">
      <alignment vertical="top"/>
    </xf>
    <xf numFmtId="164" fontId="0" fillId="0" borderId="0" xfId="0" applyNumberFormat="1"/>
    <xf numFmtId="0" fontId="0" fillId="0" borderId="10" xfId="0" applyBorder="1" applyAlignment="1">
      <alignment vertical="top"/>
    </xf>
    <xf numFmtId="44" fontId="0" fillId="0" borderId="0" xfId="0" applyNumberFormat="1"/>
    <xf numFmtId="0" fontId="11" fillId="0" borderId="7" xfId="0" applyFont="1" applyBorder="1" applyAlignment="1">
      <alignment vertical="top" wrapText="1"/>
    </xf>
    <xf numFmtId="0" fontId="10" fillId="0" borderId="7" xfId="0" applyFont="1" applyBorder="1" applyAlignment="1">
      <alignment vertical="top" wrapText="1"/>
    </xf>
    <xf numFmtId="0" fontId="0" fillId="0" borderId="11" xfId="0" applyBorder="1" applyAlignment="1">
      <alignment vertical="top"/>
    </xf>
    <xf numFmtId="44" fontId="3" fillId="0" borderId="11" xfId="1" applyFont="1" applyBorder="1" applyAlignment="1">
      <alignment vertical="top"/>
    </xf>
    <xf numFmtId="44" fontId="0" fillId="0" borderId="0" xfId="0" applyNumberFormat="1" applyFill="1" applyBorder="1"/>
    <xf numFmtId="0" fontId="0" fillId="0" borderId="0" xfId="0" applyAlignment="1">
      <alignment vertical="center"/>
    </xf>
    <xf numFmtId="0" fontId="12" fillId="3" borderId="0" xfId="0" applyFont="1" applyFill="1" applyBorder="1" applyAlignment="1">
      <alignment vertical="center"/>
    </xf>
    <xf numFmtId="0" fontId="3" fillId="3" borderId="0" xfId="0" applyFont="1" applyFill="1" applyBorder="1" applyAlignment="1">
      <alignment vertical="center"/>
    </xf>
    <xf numFmtId="0" fontId="13" fillId="3" borderId="0" xfId="0" applyFont="1" applyFill="1"/>
    <xf numFmtId="0" fontId="3" fillId="3" borderId="0" xfId="0" applyFont="1" applyFill="1"/>
    <xf numFmtId="0" fontId="2" fillId="3" borderId="0" xfId="0" applyFont="1" applyFill="1" applyAlignment="1">
      <alignment vertical="top" wrapText="1"/>
    </xf>
    <xf numFmtId="0" fontId="11" fillId="3" borderId="7" xfId="0" applyFont="1" applyFill="1" applyBorder="1" applyAlignment="1">
      <alignment vertical="center" wrapText="1"/>
    </xf>
    <xf numFmtId="0" fontId="11" fillId="3" borderId="0" xfId="0" applyFont="1" applyFill="1" applyBorder="1" applyAlignment="1">
      <alignment vertical="top" wrapText="1"/>
    </xf>
    <xf numFmtId="0" fontId="3" fillId="3" borderId="9" xfId="0" applyFont="1" applyFill="1" applyBorder="1" applyAlignment="1" applyProtection="1">
      <alignment vertical="top"/>
      <protection locked="0"/>
    </xf>
    <xf numFmtId="0" fontId="3" fillId="3" borderId="21" xfId="0" applyFont="1" applyFill="1" applyBorder="1" applyAlignment="1">
      <alignment vertical="top"/>
    </xf>
    <xf numFmtId="0" fontId="3" fillId="3" borderId="0" xfId="0" applyFont="1" applyFill="1" applyBorder="1" applyAlignment="1">
      <alignment vertical="top"/>
    </xf>
    <xf numFmtId="0" fontId="2" fillId="3" borderId="0" xfId="0" applyFont="1" applyFill="1" applyBorder="1" applyAlignment="1">
      <alignment vertical="top"/>
    </xf>
    <xf numFmtId="0" fontId="11" fillId="3" borderId="7" xfId="0" applyFont="1" applyFill="1" applyBorder="1" applyAlignment="1">
      <alignment vertical="top" wrapText="1"/>
    </xf>
    <xf numFmtId="0" fontId="5" fillId="3" borderId="0" xfId="0" applyFont="1" applyFill="1"/>
    <xf numFmtId="0" fontId="14" fillId="0" borderId="0" xfId="0" applyFont="1"/>
    <xf numFmtId="165" fontId="0" fillId="0" borderId="0" xfId="0" applyNumberFormat="1"/>
    <xf numFmtId="0" fontId="0" fillId="0" borderId="0" xfId="0" quotePrefix="1"/>
    <xf numFmtId="0" fontId="15" fillId="0" borderId="0" xfId="0" applyFont="1" applyAlignment="1">
      <alignment vertical="center"/>
    </xf>
    <xf numFmtId="0" fontId="0" fillId="0" borderId="12" xfId="0" applyBorder="1"/>
    <xf numFmtId="0" fontId="0" fillId="0" borderId="10" xfId="0" applyBorder="1"/>
    <xf numFmtId="0" fontId="0" fillId="0" borderId="7" xfId="0" applyBorder="1" applyAlignment="1">
      <alignment vertical="top" wrapText="1"/>
    </xf>
    <xf numFmtId="0" fontId="15" fillId="0" borderId="0" xfId="0" applyFont="1"/>
    <xf numFmtId="0" fontId="11" fillId="0" borderId="7" xfId="0" applyFont="1" applyBorder="1"/>
    <xf numFmtId="0" fontId="3" fillId="3" borderId="23" xfId="0" applyFont="1" applyFill="1" applyBorder="1" applyAlignment="1">
      <alignment vertical="top"/>
    </xf>
    <xf numFmtId="0" fontId="0" fillId="0" borderId="0" xfId="0" applyAlignment="1">
      <alignment horizontal="right"/>
    </xf>
    <xf numFmtId="0" fontId="0" fillId="3" borderId="0" xfId="0" applyFill="1"/>
    <xf numFmtId="0" fontId="2" fillId="0" borderId="0" xfId="0" applyFont="1" applyFill="1" applyBorder="1" applyAlignment="1">
      <alignment horizontal="right"/>
    </xf>
    <xf numFmtId="44" fontId="3" fillId="0" borderId="9" xfId="1" applyFont="1" applyFill="1" applyBorder="1" applyProtection="1"/>
    <xf numFmtId="7" fontId="3" fillId="0" borderId="0" xfId="1" applyNumberFormat="1" applyFont="1" applyFill="1" applyBorder="1" applyProtection="1"/>
    <xf numFmtId="7" fontId="0" fillId="0" borderId="0" xfId="1" applyNumberFormat="1" applyFont="1"/>
    <xf numFmtId="7" fontId="0" fillId="0" borderId="0" xfId="0" quotePrefix="1" applyNumberFormat="1"/>
    <xf numFmtId="0" fontId="2" fillId="3" borderId="0" xfId="0" applyFont="1" applyFill="1" applyAlignment="1">
      <alignment horizontal="right"/>
    </xf>
    <xf numFmtId="8" fontId="3" fillId="3" borderId="9" xfId="1" applyNumberFormat="1" applyFont="1" applyFill="1" applyBorder="1" applyProtection="1"/>
    <xf numFmtId="0" fontId="3" fillId="3" borderId="0" xfId="0" applyFont="1" applyFill="1" applyBorder="1" applyAlignment="1">
      <alignment vertical="top" wrapText="1"/>
    </xf>
    <xf numFmtId="0" fontId="5" fillId="0" borderId="0" xfId="0" applyFont="1" applyFill="1" applyBorder="1" applyAlignment="1">
      <alignment vertical="center"/>
    </xf>
    <xf numFmtId="0" fontId="3" fillId="0" borderId="0" xfId="0" applyFont="1" applyFill="1" applyBorder="1" applyAlignment="1">
      <alignment vertical="center"/>
    </xf>
    <xf numFmtId="44" fontId="3" fillId="0" borderId="9" xfId="0" applyNumberFormat="1" applyFont="1" applyBorder="1"/>
    <xf numFmtId="0" fontId="0" fillId="0" borderId="0" xfId="0" applyFont="1" applyFill="1" applyBorder="1" applyAlignment="1">
      <alignment vertical="top" wrapText="1"/>
    </xf>
    <xf numFmtId="0" fontId="0" fillId="0" borderId="12" xfId="0" applyFill="1" applyBorder="1" applyAlignment="1">
      <alignment vertical="top"/>
    </xf>
    <xf numFmtId="0" fontId="0" fillId="0" borderId="10" xfId="0" applyFill="1" applyBorder="1" applyAlignment="1">
      <alignment vertical="top"/>
    </xf>
    <xf numFmtId="0" fontId="0" fillId="0" borderId="0" xfId="0" applyFill="1"/>
    <xf numFmtId="0" fontId="11" fillId="0" borderId="7" xfId="0" applyFont="1" applyFill="1" applyBorder="1" applyAlignment="1">
      <alignment vertical="top" wrapText="1"/>
    </xf>
    <xf numFmtId="8" fontId="3" fillId="3" borderId="0" xfId="1" applyNumberFormat="1" applyFont="1" applyFill="1" applyBorder="1" applyProtection="1"/>
    <xf numFmtId="0" fontId="3" fillId="3" borderId="23" xfId="0" applyFont="1" applyFill="1" applyBorder="1" applyAlignment="1">
      <alignment vertical="top" wrapText="1"/>
    </xf>
    <xf numFmtId="0" fontId="3" fillId="3" borderId="22" xfId="0" applyFont="1" applyFill="1" applyBorder="1" applyAlignment="1">
      <alignment vertical="top" wrapText="1"/>
    </xf>
    <xf numFmtId="0" fontId="0" fillId="0" borderId="0" xfId="0" applyBorder="1" applyAlignment="1">
      <alignment vertical="top"/>
    </xf>
    <xf numFmtId="0" fontId="0" fillId="0" borderId="22" xfId="0" applyBorder="1" applyAlignment="1">
      <alignment vertical="top" wrapText="1"/>
    </xf>
    <xf numFmtId="0" fontId="0" fillId="0" borderId="23" xfId="0" applyBorder="1" applyAlignment="1">
      <alignment vertical="top" wrapText="1"/>
    </xf>
    <xf numFmtId="0" fontId="0" fillId="0" borderId="23" xfId="0" applyBorder="1" applyAlignment="1">
      <alignment vertical="top"/>
    </xf>
    <xf numFmtId="0" fontId="0" fillId="0" borderId="25" xfId="0" applyBorder="1"/>
    <xf numFmtId="0" fontId="0" fillId="0" borderId="23" xfId="0" applyBorder="1"/>
    <xf numFmtId="0" fontId="0" fillId="0" borderId="26" xfId="0" applyBorder="1" applyAlignment="1">
      <alignment vertical="top" wrapText="1"/>
    </xf>
    <xf numFmtId="0" fontId="0" fillId="0" borderId="27" xfId="0" applyBorder="1" applyAlignment="1">
      <alignment vertical="top" wrapText="1"/>
    </xf>
    <xf numFmtId="0" fontId="0" fillId="0" borderId="28" xfId="0" applyBorder="1"/>
    <xf numFmtId="0" fontId="0" fillId="0" borderId="27" xfId="0" applyBorder="1" applyAlignment="1">
      <alignment vertical="top"/>
    </xf>
    <xf numFmtId="0" fontId="0" fillId="0" borderId="27" xfId="0" applyBorder="1"/>
    <xf numFmtId="0" fontId="3" fillId="3" borderId="0" xfId="0" applyFont="1" applyFill="1" applyBorder="1" applyAlignment="1" applyProtection="1">
      <alignment vertical="top"/>
      <protection locked="0"/>
    </xf>
    <xf numFmtId="0" fontId="9" fillId="0" borderId="0" xfId="0" applyFont="1" applyFill="1" applyAlignment="1">
      <alignment horizontal="center" vertical="top"/>
    </xf>
    <xf numFmtId="0" fontId="10" fillId="0" borderId="7" xfId="0" applyFont="1" applyFill="1" applyBorder="1" applyAlignment="1">
      <alignment vertical="top" wrapText="1"/>
    </xf>
    <xf numFmtId="44" fontId="3" fillId="0" borderId="24" xfId="1" applyFont="1" applyFill="1" applyBorder="1" applyAlignment="1">
      <alignment vertical="top" wrapText="1"/>
    </xf>
    <xf numFmtId="44" fontId="3" fillId="0" borderId="24" xfId="1" applyFont="1" applyFill="1" applyBorder="1" applyAlignment="1">
      <alignment vertical="top"/>
    </xf>
    <xf numFmtId="0" fontId="0" fillId="0" borderId="0" xfId="0" applyFill="1" applyAlignment="1">
      <alignment horizontal="right"/>
    </xf>
    <xf numFmtId="44" fontId="3" fillId="0" borderId="9" xfId="1" applyFont="1" applyFill="1" applyBorder="1" applyAlignment="1">
      <alignment vertical="top" wrapText="1"/>
    </xf>
    <xf numFmtId="44" fontId="3" fillId="0" borderId="9" xfId="1" applyFont="1" applyFill="1" applyBorder="1"/>
    <xf numFmtId="44" fontId="3" fillId="0" borderId="9" xfId="1" applyFont="1" applyFill="1" applyBorder="1" applyAlignment="1">
      <alignment vertical="top"/>
    </xf>
    <xf numFmtId="44" fontId="3" fillId="0" borderId="0" xfId="1" applyFont="1" applyFill="1" applyBorder="1" applyAlignment="1">
      <alignment vertical="top"/>
    </xf>
    <xf numFmtId="44" fontId="3" fillId="0" borderId="11" xfId="1" applyFont="1" applyFill="1" applyBorder="1" applyAlignment="1">
      <alignment vertical="top"/>
    </xf>
    <xf numFmtId="0" fontId="2" fillId="0" borderId="0" xfId="0" applyFont="1" applyFill="1" applyBorder="1"/>
    <xf numFmtId="165" fontId="22" fillId="0" borderId="9" xfId="1" applyNumberFormat="1" applyFont="1" applyFill="1" applyBorder="1" applyProtection="1"/>
    <xf numFmtId="0" fontId="2" fillId="0" borderId="0" xfId="0" applyFont="1" applyFill="1" applyBorder="1" applyAlignment="1">
      <alignment horizontal="left"/>
    </xf>
    <xf numFmtId="0" fontId="3" fillId="3" borderId="0" xfId="0" applyFont="1" applyFill="1" applyBorder="1" applyAlignment="1">
      <alignment vertical="center" wrapText="1"/>
    </xf>
    <xf numFmtId="0" fontId="3" fillId="0" borderId="0" xfId="0" applyFont="1" applyFill="1" applyBorder="1" applyAlignment="1">
      <alignment vertical="top" wrapText="1"/>
    </xf>
    <xf numFmtId="0" fontId="2" fillId="0" borderId="0" xfId="0" applyFont="1" applyAlignment="1">
      <alignment vertical="top" wrapText="1"/>
    </xf>
    <xf numFmtId="0" fontId="11" fillId="0" borderId="7" xfId="0" applyFont="1" applyBorder="1" applyAlignment="1">
      <alignment vertical="center" wrapText="1"/>
    </xf>
    <xf numFmtId="0" fontId="10" fillId="0" borderId="0" xfId="0" applyFont="1" applyAlignment="1">
      <alignment vertical="top" wrapText="1"/>
    </xf>
    <xf numFmtId="0" fontId="3" fillId="0" borderId="9" xfId="0" applyFont="1" applyBorder="1" applyAlignment="1" applyProtection="1">
      <alignment vertical="top"/>
      <protection locked="0"/>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3" xfId="0" applyFont="1" applyBorder="1" applyAlignment="1">
      <alignment vertical="top"/>
    </xf>
    <xf numFmtId="0" fontId="3" fillId="0" borderId="21" xfId="0" applyFont="1" applyBorder="1" applyAlignment="1">
      <alignment vertical="top"/>
    </xf>
    <xf numFmtId="0" fontId="3" fillId="0" borderId="0" xfId="0" applyFont="1" applyAlignment="1" applyProtection="1">
      <alignment vertical="top"/>
      <protection locked="0"/>
    </xf>
    <xf numFmtId="0" fontId="3" fillId="0" borderId="0" xfId="0" applyFont="1"/>
    <xf numFmtId="0" fontId="11" fillId="0" borderId="0" xfId="0" applyFont="1" applyAlignment="1">
      <alignment vertical="top" wrapText="1"/>
    </xf>
    <xf numFmtId="44" fontId="0" fillId="0" borderId="0" xfId="1" applyFont="1" applyFill="1"/>
    <xf numFmtId="0" fontId="3" fillId="3" borderId="0" xfId="0" applyFont="1" applyFill="1" applyAlignment="1" applyProtection="1">
      <alignment vertical="top"/>
      <protection locked="0"/>
    </xf>
    <xf numFmtId="44" fontId="3" fillId="0" borderId="11" xfId="0" applyNumberFormat="1" applyFont="1" applyFill="1" applyBorder="1" applyAlignment="1">
      <alignment vertical="top"/>
    </xf>
    <xf numFmtId="44" fontId="0" fillId="0" borderId="10" xfId="0" applyNumberFormat="1" applyFill="1" applyBorder="1"/>
    <xf numFmtId="0" fontId="5" fillId="0" borderId="0" xfId="0" applyFont="1" applyAlignment="1">
      <alignment wrapText="1"/>
    </xf>
    <xf numFmtId="0" fontId="19" fillId="0" borderId="0" xfId="0" applyFont="1" applyAlignment="1">
      <alignment wrapText="1"/>
    </xf>
    <xf numFmtId="42" fontId="3" fillId="0" borderId="0" xfId="0" applyNumberFormat="1" applyFont="1" applyBorder="1" applyAlignment="1">
      <alignment vertical="top" wrapText="1"/>
    </xf>
    <xf numFmtId="42" fontId="3" fillId="0" borderId="12" xfId="1" applyNumberFormat="1" applyFont="1" applyBorder="1"/>
    <xf numFmtId="42" fontId="3" fillId="0" borderId="0" xfId="1" applyNumberFormat="1" applyFont="1" applyBorder="1"/>
    <xf numFmtId="0" fontId="5" fillId="5" borderId="16" xfId="0" applyFont="1" applyFill="1" applyBorder="1"/>
    <xf numFmtId="0" fontId="20" fillId="5" borderId="13" xfId="0" applyFont="1" applyFill="1" applyBorder="1" applyAlignment="1"/>
    <xf numFmtId="0" fontId="20" fillId="5" borderId="14" xfId="0" applyFont="1" applyFill="1" applyBorder="1" applyAlignment="1">
      <alignment wrapText="1"/>
    </xf>
    <xf numFmtId="0" fontId="0" fillId="5" borderId="14" xfId="0" applyFill="1" applyBorder="1"/>
    <xf numFmtId="0" fontId="0" fillId="5" borderId="15" xfId="0" applyFill="1" applyBorder="1"/>
    <xf numFmtId="0" fontId="3" fillId="5" borderId="0" xfId="0" applyFont="1" applyFill="1" applyBorder="1"/>
    <xf numFmtId="0" fontId="0" fillId="5" borderId="0" xfId="0" applyFill="1" applyBorder="1"/>
    <xf numFmtId="0" fontId="0" fillId="5" borderId="17" xfId="0" applyFill="1" applyBorder="1"/>
    <xf numFmtId="0" fontId="21" fillId="5" borderId="18" xfId="0" applyFont="1" applyFill="1" applyBorder="1" applyAlignment="1"/>
    <xf numFmtId="0" fontId="21" fillId="5" borderId="19" xfId="0" applyFont="1" applyFill="1" applyBorder="1" applyAlignment="1"/>
    <xf numFmtId="0" fontId="0" fillId="5" borderId="19" xfId="0" applyFill="1" applyBorder="1"/>
    <xf numFmtId="0" fontId="0" fillId="5" borderId="20" xfId="0" applyFill="1" applyBorder="1"/>
    <xf numFmtId="0" fontId="20" fillId="5" borderId="13" xfId="0" applyFont="1" applyFill="1" applyBorder="1"/>
    <xf numFmtId="0" fontId="2" fillId="5" borderId="16" xfId="0" applyFont="1" applyFill="1" applyBorder="1"/>
    <xf numFmtId="0" fontId="3" fillId="5" borderId="16"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20" fillId="5" borderId="1" xfId="0" applyFont="1" applyFill="1" applyBorder="1"/>
    <xf numFmtId="0" fontId="0" fillId="5" borderId="2" xfId="0" applyFill="1" applyBorder="1"/>
    <xf numFmtId="0" fontId="0" fillId="5" borderId="3" xfId="0" applyFill="1" applyBorder="1"/>
    <xf numFmtId="0" fontId="3" fillId="5" borderId="4" xfId="0" applyFont="1" applyFill="1" applyBorder="1"/>
    <xf numFmtId="0" fontId="3" fillId="5" borderId="5" xfId="0" applyFont="1" applyFill="1" applyBorder="1"/>
    <xf numFmtId="0" fontId="3" fillId="5" borderId="6" xfId="0" applyFont="1" applyFill="1" applyBorder="1"/>
    <xf numFmtId="0" fontId="3" fillId="5" borderId="7" xfId="0" applyFont="1" applyFill="1" applyBorder="1"/>
    <xf numFmtId="0" fontId="3" fillId="5" borderId="8" xfId="0" applyFont="1" applyFill="1" applyBorder="1"/>
    <xf numFmtId="0" fontId="23" fillId="3" borderId="0" xfId="0" applyFont="1" applyFill="1" applyBorder="1" applyAlignment="1">
      <alignment vertical="center"/>
    </xf>
    <xf numFmtId="0" fontId="3" fillId="3" borderId="1"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3" borderId="5" xfId="0" applyFont="1" applyFill="1" applyBorder="1" applyAlignment="1" applyProtection="1">
      <alignment vertical="top" wrapText="1"/>
      <protection locked="0"/>
    </xf>
    <xf numFmtId="0" fontId="3" fillId="3" borderId="6"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18" fillId="3" borderId="9" xfId="0" applyFont="1" applyFill="1" applyBorder="1" applyAlignment="1" applyProtection="1">
      <alignment wrapText="1"/>
      <protection locked="0"/>
    </xf>
    <xf numFmtId="0" fontId="5" fillId="0" borderId="1" xfId="0" applyFont="1" applyFill="1" applyBorder="1" applyAlignment="1" applyProtection="1">
      <alignment vertical="top" wrapText="1"/>
      <protection locked="0"/>
    </xf>
    <xf numFmtId="0" fontId="3" fillId="0" borderId="2" xfId="0" applyFont="1" applyFill="1" applyBorder="1" applyAlignment="1" applyProtection="1">
      <alignment vertical="top" wrapText="1"/>
      <protection locked="0"/>
    </xf>
    <xf numFmtId="0" fontId="3" fillId="0" borderId="3" xfId="0" applyFont="1" applyFill="1" applyBorder="1" applyAlignment="1" applyProtection="1">
      <alignment vertical="top" wrapText="1"/>
      <protection locked="0"/>
    </xf>
    <xf numFmtId="0" fontId="3" fillId="0" borderId="4"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5" xfId="0" applyFont="1" applyFill="1" applyBorder="1" applyAlignment="1" applyProtection="1">
      <alignment vertical="top" wrapText="1"/>
      <protection locked="0"/>
    </xf>
    <xf numFmtId="0" fontId="3" fillId="0" borderId="6" xfId="0" applyFont="1" applyFill="1" applyBorder="1" applyAlignment="1" applyProtection="1">
      <alignment vertical="top" wrapText="1"/>
      <protection locked="0"/>
    </xf>
    <xf numFmtId="0" fontId="3" fillId="0" borderId="7" xfId="0" applyFont="1" applyFill="1" applyBorder="1" applyAlignment="1" applyProtection="1">
      <alignment vertical="top" wrapText="1"/>
      <protection locked="0"/>
    </xf>
    <xf numFmtId="0" fontId="3" fillId="0" borderId="8" xfId="0" applyFont="1" applyFill="1" applyBorder="1" applyAlignment="1" applyProtection="1">
      <alignment vertical="top" wrapText="1"/>
      <protection locked="0"/>
    </xf>
    <xf numFmtId="2" fontId="0" fillId="2" borderId="0" xfId="0" applyNumberFormat="1" applyFill="1" applyBorder="1" applyAlignment="1">
      <alignment vertical="top"/>
    </xf>
    <xf numFmtId="0" fontId="4" fillId="3" borderId="0" xfId="0" applyFont="1" applyFill="1" applyBorder="1" applyAlignment="1">
      <alignment horizontal="center" vertical="top"/>
    </xf>
    <xf numFmtId="0" fontId="4" fillId="2" borderId="0" xfId="0" applyFont="1" applyFill="1" applyBorder="1" applyAlignment="1">
      <alignment horizontal="center" vertical="top"/>
    </xf>
    <xf numFmtId="0" fontId="5" fillId="0" borderId="9" xfId="0" applyFont="1" applyFill="1" applyBorder="1" applyAlignment="1" applyProtection="1">
      <alignment wrapText="1"/>
      <protection locked="0"/>
    </xf>
    <xf numFmtId="0" fontId="3" fillId="0" borderId="9" xfId="0" applyFont="1" applyFill="1" applyBorder="1" applyAlignment="1" applyProtection="1">
      <alignment wrapText="1"/>
      <protection locked="0"/>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cellXfs>
  <cellStyles count="2">
    <cellStyle name="Currency" xfId="1" builtinId="4"/>
    <cellStyle name="Normal" xfId="0" builtinId="0"/>
  </cellStyles>
  <dxfs count="33">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
      <fill>
        <patternFill>
          <bgColor theme="7"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strike val="0"/>
        <color rgb="FFFF0000"/>
      </font>
    </dxf>
    <dxf>
      <font>
        <b/>
        <i val="0"/>
        <strike val="0"/>
      </font>
    </dxf>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
      <font>
        <b/>
        <i val="0"/>
        <strike val="0"/>
        <color rgb="FFFF0000"/>
      </font>
    </dxf>
    <dxf>
      <font>
        <b/>
        <i val="0"/>
        <strike val="0"/>
      </font>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3"/>
  <sheetViews>
    <sheetView workbookViewId="0">
      <selection activeCell="B3" sqref="B3"/>
    </sheetView>
  </sheetViews>
  <sheetFormatPr defaultRowHeight="15" x14ac:dyDescent="0.25"/>
  <cols>
    <col min="1" max="1" width="3.7109375" customWidth="1"/>
    <col min="2" max="2" width="19.42578125" customWidth="1"/>
    <col min="3" max="3" width="18.28515625" customWidth="1"/>
    <col min="12" max="12" width="14.7109375" customWidth="1"/>
    <col min="13" max="13" width="12.7109375" customWidth="1"/>
  </cols>
  <sheetData>
    <row r="1" spans="2:14" ht="15.75" thickBot="1" x14ac:dyDescent="0.3"/>
    <row r="2" spans="2:14" ht="26.25" customHeight="1" x14ac:dyDescent="0.3">
      <c r="B2" s="130" t="s">
        <v>160</v>
      </c>
      <c r="C2" s="131"/>
      <c r="D2" s="131"/>
      <c r="E2" s="131"/>
      <c r="F2" s="131"/>
      <c r="G2" s="131"/>
      <c r="H2" s="131"/>
      <c r="I2" s="131"/>
      <c r="J2" s="131"/>
      <c r="K2" s="132"/>
      <c r="L2" s="132"/>
      <c r="M2" s="133"/>
      <c r="N2" s="1"/>
    </row>
    <row r="3" spans="2:14" ht="20.100000000000001" customHeight="1" x14ac:dyDescent="0.25">
      <c r="B3" s="129" t="s">
        <v>155</v>
      </c>
      <c r="C3" s="134"/>
      <c r="D3" s="134"/>
      <c r="E3" s="134"/>
      <c r="F3" s="134"/>
      <c r="G3" s="134"/>
      <c r="H3" s="134"/>
      <c r="I3" s="134"/>
      <c r="J3" s="135"/>
      <c r="K3" s="135"/>
      <c r="L3" s="135"/>
      <c r="M3" s="136"/>
      <c r="N3" s="1"/>
    </row>
    <row r="4" spans="2:14" ht="23.25" customHeight="1" thickBot="1" x14ac:dyDescent="0.35">
      <c r="B4" s="137" t="s">
        <v>79</v>
      </c>
      <c r="C4" s="138"/>
      <c r="D4" s="138"/>
      <c r="E4" s="138"/>
      <c r="F4" s="138"/>
      <c r="G4" s="138"/>
      <c r="H4" s="138"/>
      <c r="I4" s="138"/>
      <c r="J4" s="138"/>
      <c r="K4" s="139"/>
      <c r="L4" s="139"/>
      <c r="M4" s="140"/>
      <c r="N4" s="1"/>
    </row>
    <row r="6" spans="2:14" ht="18.75" x14ac:dyDescent="0.3">
      <c r="B6" s="106" t="s">
        <v>81</v>
      </c>
    </row>
    <row r="7" spans="2:14" ht="18.75" x14ac:dyDescent="0.3">
      <c r="B7" s="104" t="s">
        <v>4</v>
      </c>
      <c r="C7" s="105">
        <f>(Source_Fire!D47+Source_Fire!D55)</f>
        <v>0</v>
      </c>
    </row>
    <row r="8" spans="2:14" ht="24" customHeight="1" x14ac:dyDescent="0.3">
      <c r="B8" s="104" t="s">
        <v>6</v>
      </c>
      <c r="C8" s="105">
        <f>(Source_Sewer!D48+Source_Sewer!D57)</f>
        <v>0</v>
      </c>
    </row>
    <row r="9" spans="2:14" ht="24" customHeight="1" x14ac:dyDescent="0.3">
      <c r="B9" s="104" t="s">
        <v>8</v>
      </c>
      <c r="C9" s="105">
        <f>(Source_Transport!D51+Source_Transport!D70)</f>
        <v>0</v>
      </c>
    </row>
    <row r="10" spans="2:14" ht="25.5" customHeight="1" x14ac:dyDescent="0.3">
      <c r="B10" s="104" t="s">
        <v>10</v>
      </c>
      <c r="C10" s="105">
        <f>(Source_Water!D49+Source_Water!D58)</f>
        <v>0</v>
      </c>
    </row>
    <row r="11" spans="2:14" ht="15.75" x14ac:dyDescent="0.25">
      <c r="B11" s="7"/>
      <c r="C11" s="65"/>
    </row>
    <row r="12" spans="2:14" ht="14.45" customHeight="1" x14ac:dyDescent="0.25">
      <c r="B12" s="72" t="s">
        <v>85</v>
      </c>
      <c r="C12" s="71"/>
    </row>
    <row r="13" spans="2:14" ht="14.45" customHeight="1" x14ac:dyDescent="0.25">
      <c r="B13" s="71"/>
      <c r="C13" s="71"/>
    </row>
  </sheetData>
  <sheetProtection algorithmName="SHA-512" hashValue="HaPQbplN5oBfVOdvx58sTlKbfe2vHLAw9eIpazzkW0cT+nXAG3wELVhPDZFfcBrkPnqKjFqv3BofENJIcfseDg==" saltValue="mDGNCt7jDEXJPMGKbwXQIA==" spinCount="100000" sheet="1" objects="1" scenarios="1" selectLockedCells="1"/>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01"/>
  <sheetViews>
    <sheetView zoomScaleNormal="100" workbookViewId="0">
      <selection activeCell="B8" sqref="B8:C13"/>
    </sheetView>
  </sheetViews>
  <sheetFormatPr defaultRowHeight="15" x14ac:dyDescent="0.25"/>
  <cols>
    <col min="1" max="1" width="2.85546875" customWidth="1"/>
    <col min="2" max="2" width="26.28515625" customWidth="1"/>
    <col min="3" max="3" width="30" customWidth="1"/>
    <col min="4" max="4" width="5.140625" customWidth="1"/>
    <col min="5" max="5" width="26.42578125" customWidth="1"/>
    <col min="6" max="6" width="40.7109375" customWidth="1"/>
  </cols>
  <sheetData>
    <row r="1" spans="2:6" ht="18.75" x14ac:dyDescent="0.3">
      <c r="B1" s="141" t="s">
        <v>159</v>
      </c>
      <c r="C1" s="132"/>
      <c r="D1" s="132"/>
      <c r="E1" s="132"/>
      <c r="F1" s="133"/>
    </row>
    <row r="2" spans="2:6" ht="7.5" customHeight="1" x14ac:dyDescent="0.3">
      <c r="B2" s="142"/>
      <c r="C2" s="135"/>
      <c r="D2" s="135"/>
      <c r="E2" s="135"/>
      <c r="F2" s="136"/>
    </row>
    <row r="3" spans="2:6" ht="15.75" x14ac:dyDescent="0.25">
      <c r="B3" s="143" t="s">
        <v>156</v>
      </c>
      <c r="C3" s="134"/>
      <c r="D3" s="134"/>
      <c r="E3" s="134"/>
      <c r="F3" s="144"/>
    </row>
    <row r="4" spans="2:6" ht="15.75" x14ac:dyDescent="0.25">
      <c r="B4" s="143" t="s">
        <v>85</v>
      </c>
      <c r="C4" s="134"/>
      <c r="D4" s="134"/>
      <c r="E4" s="134"/>
      <c r="F4" s="144"/>
    </row>
    <row r="5" spans="2:6" ht="16.5" thickBot="1" x14ac:dyDescent="0.3">
      <c r="B5" s="145" t="s">
        <v>0</v>
      </c>
      <c r="C5" s="146"/>
      <c r="D5" s="146"/>
      <c r="E5" s="146"/>
      <c r="F5" s="147"/>
    </row>
    <row r="6" spans="2:6" s="37" customFormat="1" ht="19.5" customHeight="1" x14ac:dyDescent="0.3">
      <c r="B6" s="156" t="s">
        <v>138</v>
      </c>
      <c r="C6" s="39"/>
      <c r="D6" s="39"/>
      <c r="E6" s="41"/>
      <c r="F6" s="68" t="s">
        <v>89</v>
      </c>
    </row>
    <row r="7" spans="2:6" ht="15.75" x14ac:dyDescent="0.25">
      <c r="B7" s="38"/>
      <c r="C7" s="39"/>
      <c r="D7" s="41"/>
      <c r="E7" s="50" t="s">
        <v>4</v>
      </c>
      <c r="F7" s="69">
        <f>Source_Fire!D47</f>
        <v>0</v>
      </c>
    </row>
    <row r="8" spans="2:6" ht="15.75" x14ac:dyDescent="0.25">
      <c r="B8" s="157" t="s">
        <v>154</v>
      </c>
      <c r="C8" s="158"/>
      <c r="D8" s="44"/>
      <c r="E8" s="50" t="s">
        <v>6</v>
      </c>
      <c r="F8" s="69">
        <f>Source_Sewer!D48</f>
        <v>0</v>
      </c>
    </row>
    <row r="9" spans="2:6" ht="15.75" x14ac:dyDescent="0.25">
      <c r="B9" s="159"/>
      <c r="C9" s="160"/>
      <c r="D9" s="47"/>
      <c r="E9" s="50" t="s">
        <v>8</v>
      </c>
      <c r="F9" s="69">
        <f>Source_Transport!D51</f>
        <v>0</v>
      </c>
    </row>
    <row r="10" spans="2:6" ht="15.75" x14ac:dyDescent="0.25">
      <c r="B10" s="159"/>
      <c r="C10" s="160"/>
      <c r="D10" s="47"/>
      <c r="E10" s="50" t="s">
        <v>10</v>
      </c>
      <c r="F10" s="69">
        <f>Source_Water!D49</f>
        <v>0</v>
      </c>
    </row>
    <row r="11" spans="2:6" ht="15.75" x14ac:dyDescent="0.25">
      <c r="B11" s="159"/>
      <c r="C11" s="160"/>
      <c r="D11" s="47"/>
      <c r="E11" s="107"/>
      <c r="F11" s="107"/>
    </row>
    <row r="12" spans="2:6" ht="15.75" x14ac:dyDescent="0.25">
      <c r="B12" s="159"/>
      <c r="C12" s="160"/>
      <c r="D12" s="47"/>
      <c r="E12" s="107"/>
      <c r="F12" s="107"/>
    </row>
    <row r="13" spans="2:6" ht="15.75" x14ac:dyDescent="0.25">
      <c r="B13" s="161"/>
      <c r="C13" s="162"/>
      <c r="D13" s="47"/>
      <c r="E13" s="50"/>
      <c r="F13" s="79"/>
    </row>
    <row r="14" spans="2:6" ht="35.25" customHeight="1" x14ac:dyDescent="0.25">
      <c r="B14" s="163" t="s">
        <v>147</v>
      </c>
      <c r="C14" s="163"/>
      <c r="D14" s="47"/>
      <c r="E14" s="45">
        <v>1</v>
      </c>
      <c r="F14" s="70" t="s">
        <v>86</v>
      </c>
    </row>
    <row r="15" spans="2:6" ht="18.75" x14ac:dyDescent="0.3">
      <c r="B15" s="40" t="s">
        <v>103</v>
      </c>
      <c r="C15" s="41"/>
      <c r="D15" s="47"/>
      <c r="E15" s="40" t="s">
        <v>104</v>
      </c>
      <c r="F15" s="41"/>
    </row>
    <row r="16" spans="2:6" ht="63.75" customHeight="1" x14ac:dyDescent="0.25">
      <c r="B16" s="42" t="s">
        <v>135</v>
      </c>
      <c r="C16" s="43" t="s">
        <v>51</v>
      </c>
      <c r="D16" s="47"/>
      <c r="E16" s="42" t="s">
        <v>105</v>
      </c>
      <c r="F16" s="43" t="s">
        <v>51</v>
      </c>
    </row>
    <row r="17" spans="2:6" ht="15.75" x14ac:dyDescent="0.25">
      <c r="B17" s="45">
        <v>0</v>
      </c>
      <c r="C17" s="81" t="s">
        <v>120</v>
      </c>
      <c r="D17" s="47"/>
      <c r="E17" s="45">
        <v>0</v>
      </c>
      <c r="F17" s="81" t="s">
        <v>120</v>
      </c>
    </row>
    <row r="18" spans="2:6" ht="15.75" x14ac:dyDescent="0.25">
      <c r="B18" s="45">
        <v>0</v>
      </c>
      <c r="C18" s="80" t="s">
        <v>121</v>
      </c>
      <c r="D18" s="44"/>
      <c r="E18" s="45">
        <v>0</v>
      </c>
      <c r="F18" s="80" t="s">
        <v>121</v>
      </c>
    </row>
    <row r="19" spans="2:6" ht="15.75" x14ac:dyDescent="0.25">
      <c r="B19" s="45">
        <v>0</v>
      </c>
      <c r="C19" s="80" t="s">
        <v>122</v>
      </c>
      <c r="D19" s="47"/>
      <c r="E19" s="45">
        <v>0</v>
      </c>
      <c r="F19" s="80" t="s">
        <v>122</v>
      </c>
    </row>
    <row r="20" spans="2:6" ht="15.75" x14ac:dyDescent="0.25">
      <c r="B20" s="45">
        <v>0</v>
      </c>
      <c r="C20" s="80" t="s">
        <v>123</v>
      </c>
      <c r="D20" s="47"/>
      <c r="E20" s="45">
        <v>0</v>
      </c>
      <c r="F20" s="80" t="s">
        <v>123</v>
      </c>
    </row>
    <row r="21" spans="2:6" ht="15.75" x14ac:dyDescent="0.25">
      <c r="B21" s="45">
        <v>0</v>
      </c>
      <c r="C21" s="60" t="s">
        <v>124</v>
      </c>
      <c r="D21" s="47"/>
      <c r="E21" s="45">
        <v>0</v>
      </c>
      <c r="F21" s="60" t="s">
        <v>124</v>
      </c>
    </row>
    <row r="22" spans="2:6" ht="15.75" x14ac:dyDescent="0.25">
      <c r="B22" s="45">
        <v>0</v>
      </c>
      <c r="C22" s="46" t="s">
        <v>106</v>
      </c>
      <c r="D22" s="47"/>
      <c r="E22" s="45">
        <v>0</v>
      </c>
      <c r="F22" s="60" t="s">
        <v>106</v>
      </c>
    </row>
    <row r="23" spans="2:6" ht="15.75" x14ac:dyDescent="0.25">
      <c r="B23" s="45">
        <v>0</v>
      </c>
      <c r="C23" s="46" t="s">
        <v>107</v>
      </c>
      <c r="D23" s="47"/>
      <c r="E23" s="45">
        <v>0</v>
      </c>
      <c r="F23" s="60" t="s">
        <v>107</v>
      </c>
    </row>
    <row r="24" spans="2:6" ht="15.75" x14ac:dyDescent="0.25">
      <c r="B24" s="45">
        <v>0</v>
      </c>
      <c r="C24" s="46" t="s">
        <v>108</v>
      </c>
      <c r="D24" s="47"/>
      <c r="E24" s="45">
        <v>0</v>
      </c>
      <c r="F24" s="60" t="s">
        <v>108</v>
      </c>
    </row>
    <row r="25" spans="2:6" ht="15.75" x14ac:dyDescent="0.25">
      <c r="B25" s="45">
        <v>0</v>
      </c>
      <c r="C25" s="46" t="s">
        <v>109</v>
      </c>
      <c r="D25" s="47"/>
      <c r="E25" s="45">
        <v>0</v>
      </c>
      <c r="F25" s="60" t="s">
        <v>109</v>
      </c>
    </row>
    <row r="26" spans="2:6" ht="15.75" x14ac:dyDescent="0.25">
      <c r="B26" s="45">
        <v>0</v>
      </c>
      <c r="C26" s="46" t="s">
        <v>110</v>
      </c>
      <c r="D26" s="47"/>
      <c r="E26" s="45">
        <v>0</v>
      </c>
      <c r="F26" s="60" t="s">
        <v>110</v>
      </c>
    </row>
    <row r="27" spans="2:6" ht="15.75" x14ac:dyDescent="0.25">
      <c r="B27" s="45">
        <v>0</v>
      </c>
      <c r="C27" s="46" t="s">
        <v>111</v>
      </c>
      <c r="D27" s="47"/>
      <c r="E27" s="45">
        <v>0</v>
      </c>
      <c r="F27" s="60" t="s">
        <v>111</v>
      </c>
    </row>
    <row r="28" spans="2:6" ht="15.75" x14ac:dyDescent="0.25">
      <c r="B28" s="45">
        <v>0</v>
      </c>
      <c r="C28" s="46" t="s">
        <v>112</v>
      </c>
      <c r="D28" s="47"/>
      <c r="E28" s="45">
        <v>0</v>
      </c>
      <c r="F28" s="60" t="s">
        <v>112</v>
      </c>
    </row>
    <row r="29" spans="2:6" ht="15.75" x14ac:dyDescent="0.25">
      <c r="B29" s="45">
        <v>0</v>
      </c>
      <c r="C29" s="46" t="s">
        <v>113</v>
      </c>
      <c r="D29" s="47"/>
      <c r="E29" s="45">
        <v>0</v>
      </c>
      <c r="F29" s="60" t="s">
        <v>113</v>
      </c>
    </row>
    <row r="30" spans="2:6" ht="15.75" x14ac:dyDescent="0.25">
      <c r="B30" s="45">
        <v>0</v>
      </c>
      <c r="C30" s="60" t="s">
        <v>125</v>
      </c>
      <c r="D30" s="47"/>
      <c r="E30" s="45">
        <v>0</v>
      </c>
      <c r="F30" s="60" t="s">
        <v>125</v>
      </c>
    </row>
    <row r="31" spans="2:6" ht="15.75" x14ac:dyDescent="0.25">
      <c r="B31" s="45">
        <v>0</v>
      </c>
      <c r="C31" s="60" t="s">
        <v>126</v>
      </c>
      <c r="D31" s="62"/>
      <c r="E31" s="45">
        <v>0</v>
      </c>
      <c r="F31" s="60" t="s">
        <v>126</v>
      </c>
    </row>
    <row r="32" spans="2:6" ht="15.75" x14ac:dyDescent="0.25">
      <c r="B32" s="45">
        <v>0</v>
      </c>
      <c r="C32" s="60" t="s">
        <v>127</v>
      </c>
      <c r="D32" s="62"/>
      <c r="E32" s="45">
        <v>0</v>
      </c>
      <c r="F32" s="60" t="s">
        <v>127</v>
      </c>
    </row>
    <row r="33" spans="2:6" ht="15.75" x14ac:dyDescent="0.25">
      <c r="B33" s="45">
        <v>0</v>
      </c>
      <c r="C33" s="60" t="s">
        <v>128</v>
      </c>
      <c r="D33" s="62"/>
      <c r="E33" s="45">
        <v>0</v>
      </c>
      <c r="F33" s="60" t="s">
        <v>128</v>
      </c>
    </row>
    <row r="34" spans="2:6" ht="15.75" x14ac:dyDescent="0.25">
      <c r="B34" s="45">
        <v>0</v>
      </c>
      <c r="C34" s="60" t="s">
        <v>129</v>
      </c>
      <c r="D34" s="62"/>
      <c r="E34" s="45">
        <v>0</v>
      </c>
      <c r="F34" s="60" t="s">
        <v>129</v>
      </c>
    </row>
    <row r="35" spans="2:6" ht="15.75" x14ac:dyDescent="0.25">
      <c r="B35" s="45">
        <v>0</v>
      </c>
      <c r="C35" s="60" t="s">
        <v>130</v>
      </c>
      <c r="D35" s="62"/>
      <c r="E35" s="45">
        <v>0</v>
      </c>
      <c r="F35" s="60" t="s">
        <v>130</v>
      </c>
    </row>
    <row r="36" spans="2:6" ht="18.75" x14ac:dyDescent="0.25">
      <c r="B36" s="93"/>
      <c r="C36" s="41"/>
      <c r="D36" s="62"/>
      <c r="E36" s="48"/>
      <c r="F36" s="41"/>
    </row>
    <row r="37" spans="2:6" ht="56.25" x14ac:dyDescent="0.25">
      <c r="B37" s="42" t="s">
        <v>136</v>
      </c>
      <c r="C37" s="49" t="s">
        <v>51</v>
      </c>
      <c r="D37" s="62"/>
      <c r="E37" s="42" t="s">
        <v>137</v>
      </c>
      <c r="F37" s="49" t="s">
        <v>51</v>
      </c>
    </row>
    <row r="38" spans="2:6" ht="15.75" x14ac:dyDescent="0.25">
      <c r="B38" s="45">
        <v>0</v>
      </c>
      <c r="C38" s="81" t="s">
        <v>120</v>
      </c>
      <c r="D38" s="62"/>
      <c r="E38" s="45">
        <v>0</v>
      </c>
      <c r="F38" s="81" t="s">
        <v>131</v>
      </c>
    </row>
    <row r="39" spans="2:6" ht="15.75" x14ac:dyDescent="0.25">
      <c r="B39" s="45">
        <v>0</v>
      </c>
      <c r="C39" s="80" t="s">
        <v>121</v>
      </c>
      <c r="D39" s="62"/>
      <c r="E39" s="45">
        <v>0</v>
      </c>
      <c r="F39" s="80" t="s">
        <v>121</v>
      </c>
    </row>
    <row r="40" spans="2:6" ht="15.75" x14ac:dyDescent="0.25">
      <c r="B40" s="45">
        <v>0</v>
      </c>
      <c r="C40" s="80" t="s">
        <v>122</v>
      </c>
      <c r="D40" s="62"/>
      <c r="E40" s="45">
        <v>0</v>
      </c>
      <c r="F40" s="80" t="s">
        <v>122</v>
      </c>
    </row>
    <row r="41" spans="2:6" ht="15.75" x14ac:dyDescent="0.25">
      <c r="B41" s="45">
        <v>0</v>
      </c>
      <c r="C41" s="80" t="s">
        <v>123</v>
      </c>
      <c r="D41" s="62"/>
      <c r="E41" s="45">
        <v>0</v>
      </c>
      <c r="F41" s="80" t="s">
        <v>123</v>
      </c>
    </row>
    <row r="42" spans="2:6" ht="15.75" x14ac:dyDescent="0.25">
      <c r="B42" s="45">
        <v>0</v>
      </c>
      <c r="C42" s="60" t="s">
        <v>124</v>
      </c>
      <c r="D42" s="62"/>
      <c r="E42" s="45">
        <v>0</v>
      </c>
      <c r="F42" s="60" t="s">
        <v>124</v>
      </c>
    </row>
    <row r="43" spans="2:6" ht="15.75" x14ac:dyDescent="0.25">
      <c r="B43" s="45">
        <v>0</v>
      </c>
      <c r="C43" s="60" t="s">
        <v>114</v>
      </c>
      <c r="D43" s="62"/>
      <c r="E43" s="45">
        <v>0</v>
      </c>
      <c r="F43" s="60" t="s">
        <v>106</v>
      </c>
    </row>
    <row r="44" spans="2:6" ht="15.75" x14ac:dyDescent="0.25">
      <c r="B44" s="45">
        <v>0</v>
      </c>
      <c r="C44" s="60" t="s">
        <v>107</v>
      </c>
      <c r="D44" s="62"/>
      <c r="E44" s="45">
        <v>0</v>
      </c>
      <c r="F44" s="60" t="s">
        <v>107</v>
      </c>
    </row>
    <row r="45" spans="2:6" ht="15.75" x14ac:dyDescent="0.25">
      <c r="B45" s="45">
        <v>0</v>
      </c>
      <c r="C45" s="60" t="s">
        <v>108</v>
      </c>
      <c r="D45" s="62"/>
      <c r="E45" s="45">
        <v>0</v>
      </c>
      <c r="F45" s="60" t="s">
        <v>108</v>
      </c>
    </row>
    <row r="46" spans="2:6" ht="15.75" x14ac:dyDescent="0.25">
      <c r="B46" s="45">
        <v>0</v>
      </c>
      <c r="C46" s="60" t="s">
        <v>115</v>
      </c>
      <c r="D46" s="62"/>
      <c r="E46" s="45">
        <v>0</v>
      </c>
      <c r="F46" s="60" t="s">
        <v>109</v>
      </c>
    </row>
    <row r="47" spans="2:6" ht="15.75" x14ac:dyDescent="0.25">
      <c r="B47" s="45">
        <v>0</v>
      </c>
      <c r="C47" s="60" t="s">
        <v>116</v>
      </c>
      <c r="D47" s="62"/>
      <c r="E47" s="45">
        <v>0</v>
      </c>
      <c r="F47" s="60" t="s">
        <v>110</v>
      </c>
    </row>
    <row r="48" spans="2:6" ht="15.75" x14ac:dyDescent="0.25">
      <c r="B48" s="45">
        <v>0</v>
      </c>
      <c r="C48" s="60" t="s">
        <v>117</v>
      </c>
      <c r="D48" s="62"/>
      <c r="E48" s="45">
        <v>0</v>
      </c>
      <c r="F48" s="60" t="s">
        <v>111</v>
      </c>
    </row>
    <row r="49" spans="2:6" ht="15.75" x14ac:dyDescent="0.25">
      <c r="B49" s="45">
        <v>0</v>
      </c>
      <c r="C49" s="60" t="s">
        <v>118</v>
      </c>
      <c r="D49" s="62"/>
      <c r="E49" s="45">
        <v>0</v>
      </c>
      <c r="F49" s="60" t="s">
        <v>112</v>
      </c>
    </row>
    <row r="50" spans="2:6" ht="15.75" x14ac:dyDescent="0.25">
      <c r="B50" s="45">
        <v>0</v>
      </c>
      <c r="C50" s="60" t="s">
        <v>119</v>
      </c>
      <c r="D50" s="62"/>
      <c r="E50" s="45">
        <v>0</v>
      </c>
      <c r="F50" s="60" t="s">
        <v>113</v>
      </c>
    </row>
    <row r="51" spans="2:6" ht="15.75" x14ac:dyDescent="0.25">
      <c r="B51" s="45">
        <v>0</v>
      </c>
      <c r="C51" s="60" t="s">
        <v>125</v>
      </c>
      <c r="D51" s="62"/>
      <c r="E51" s="45">
        <v>0</v>
      </c>
      <c r="F51" s="60" t="s">
        <v>132</v>
      </c>
    </row>
    <row r="52" spans="2:6" ht="15.75" x14ac:dyDescent="0.25">
      <c r="B52" s="45">
        <v>0</v>
      </c>
      <c r="C52" s="60" t="s">
        <v>126</v>
      </c>
      <c r="D52" s="62"/>
      <c r="E52" s="45">
        <v>0</v>
      </c>
      <c r="F52" s="60" t="s">
        <v>126</v>
      </c>
    </row>
    <row r="53" spans="2:6" ht="15.75" x14ac:dyDescent="0.25">
      <c r="B53" s="45">
        <v>0</v>
      </c>
      <c r="C53" s="60" t="s">
        <v>127</v>
      </c>
      <c r="D53" s="62"/>
      <c r="E53" s="45">
        <v>0</v>
      </c>
      <c r="F53" s="60" t="s">
        <v>127</v>
      </c>
    </row>
    <row r="54" spans="2:6" ht="15.75" x14ac:dyDescent="0.25">
      <c r="B54" s="45">
        <v>0</v>
      </c>
      <c r="C54" s="60" t="s">
        <v>128</v>
      </c>
      <c r="D54" s="62"/>
      <c r="E54" s="45">
        <v>0</v>
      </c>
      <c r="F54" s="60" t="s">
        <v>128</v>
      </c>
    </row>
    <row r="55" spans="2:6" ht="15.75" x14ac:dyDescent="0.25">
      <c r="B55" s="45">
        <v>0</v>
      </c>
      <c r="C55" s="60" t="s">
        <v>129</v>
      </c>
      <c r="D55" s="62"/>
      <c r="E55" s="45">
        <v>0</v>
      </c>
      <c r="F55" s="60" t="s">
        <v>129</v>
      </c>
    </row>
    <row r="56" spans="2:6" ht="15.75" x14ac:dyDescent="0.25">
      <c r="B56" s="45">
        <v>0</v>
      </c>
      <c r="C56" s="60" t="s">
        <v>130</v>
      </c>
      <c r="D56" s="62"/>
      <c r="E56" s="45">
        <v>0</v>
      </c>
      <c r="F56" s="60" t="s">
        <v>130</v>
      </c>
    </row>
    <row r="57" spans="2:6" ht="15.75" x14ac:dyDescent="0.25">
      <c r="B57" s="45">
        <v>0</v>
      </c>
      <c r="C57" s="60" t="s">
        <v>65</v>
      </c>
      <c r="D57" s="62"/>
      <c r="E57" s="45">
        <v>0</v>
      </c>
      <c r="F57" s="60" t="s">
        <v>65</v>
      </c>
    </row>
    <row r="58" spans="2:6" x14ac:dyDescent="0.25">
      <c r="B58" s="62"/>
      <c r="C58" s="62"/>
      <c r="D58" s="62"/>
      <c r="E58" s="62"/>
      <c r="F58" s="62"/>
    </row>
    <row r="59" spans="2:6" ht="18.75" x14ac:dyDescent="0.3">
      <c r="B59" s="40" t="s">
        <v>145</v>
      </c>
      <c r="C59" s="41"/>
      <c r="D59" s="62"/>
      <c r="E59" s="40" t="s">
        <v>146</v>
      </c>
      <c r="F59" s="62"/>
    </row>
    <row r="60" spans="2:6" ht="75" x14ac:dyDescent="0.25">
      <c r="B60" s="42" t="s">
        <v>135</v>
      </c>
      <c r="C60" s="43" t="s">
        <v>51</v>
      </c>
      <c r="D60" s="62"/>
      <c r="E60" s="42" t="s">
        <v>135</v>
      </c>
      <c r="F60" s="43" t="s">
        <v>51</v>
      </c>
    </row>
    <row r="61" spans="2:6" ht="15.75" x14ac:dyDescent="0.25">
      <c r="B61" s="45">
        <v>0</v>
      </c>
      <c r="C61" s="81" t="s">
        <v>120</v>
      </c>
      <c r="D61" s="62"/>
      <c r="E61" s="45">
        <v>0</v>
      </c>
      <c r="F61" s="81" t="s">
        <v>120</v>
      </c>
    </row>
    <row r="62" spans="2:6" ht="15.75" x14ac:dyDescent="0.25">
      <c r="B62" s="45">
        <v>0</v>
      </c>
      <c r="C62" s="80" t="s">
        <v>121</v>
      </c>
      <c r="D62" s="62"/>
      <c r="E62" s="45">
        <v>0</v>
      </c>
      <c r="F62" s="80" t="s">
        <v>121</v>
      </c>
    </row>
    <row r="63" spans="2:6" ht="15.75" x14ac:dyDescent="0.25">
      <c r="B63" s="45">
        <v>0</v>
      </c>
      <c r="C63" s="80" t="s">
        <v>122</v>
      </c>
      <c r="D63" s="62"/>
      <c r="E63" s="45">
        <v>0</v>
      </c>
      <c r="F63" s="80" t="s">
        <v>122</v>
      </c>
    </row>
    <row r="64" spans="2:6" ht="15.75" x14ac:dyDescent="0.25">
      <c r="B64" s="45">
        <v>0</v>
      </c>
      <c r="C64" s="80" t="s">
        <v>123</v>
      </c>
      <c r="D64" s="62"/>
      <c r="E64" s="45">
        <v>0</v>
      </c>
      <c r="F64" s="80" t="s">
        <v>123</v>
      </c>
    </row>
    <row r="65" spans="2:6" ht="15.75" x14ac:dyDescent="0.25">
      <c r="B65" s="45">
        <v>0</v>
      </c>
      <c r="C65" s="60" t="s">
        <v>124</v>
      </c>
      <c r="D65" s="62"/>
      <c r="E65" s="45">
        <v>0</v>
      </c>
      <c r="F65" s="60" t="s">
        <v>124</v>
      </c>
    </row>
    <row r="66" spans="2:6" ht="15.75" x14ac:dyDescent="0.25">
      <c r="B66" s="45">
        <v>0</v>
      </c>
      <c r="C66" s="46" t="s">
        <v>106</v>
      </c>
      <c r="D66" s="62"/>
      <c r="E66" s="45">
        <v>0</v>
      </c>
      <c r="F66" s="46" t="s">
        <v>106</v>
      </c>
    </row>
    <row r="67" spans="2:6" ht="15.75" x14ac:dyDescent="0.25">
      <c r="B67" s="45">
        <v>0</v>
      </c>
      <c r="C67" s="46" t="s">
        <v>107</v>
      </c>
      <c r="D67" s="62"/>
      <c r="E67" s="45">
        <v>0</v>
      </c>
      <c r="F67" s="46" t="s">
        <v>107</v>
      </c>
    </row>
    <row r="68" spans="2:6" ht="15.75" x14ac:dyDescent="0.25">
      <c r="B68" s="45">
        <v>0</v>
      </c>
      <c r="C68" s="46" t="s">
        <v>108</v>
      </c>
      <c r="D68" s="62"/>
      <c r="E68" s="45">
        <v>0</v>
      </c>
      <c r="F68" s="46" t="s">
        <v>108</v>
      </c>
    </row>
    <row r="69" spans="2:6" ht="15.75" x14ac:dyDescent="0.25">
      <c r="B69" s="45">
        <v>0</v>
      </c>
      <c r="C69" s="46" t="s">
        <v>109</v>
      </c>
      <c r="D69" s="62"/>
      <c r="E69" s="45">
        <v>0</v>
      </c>
      <c r="F69" s="46" t="s">
        <v>109</v>
      </c>
    </row>
    <row r="70" spans="2:6" ht="15.75" x14ac:dyDescent="0.25">
      <c r="B70" s="45">
        <v>0</v>
      </c>
      <c r="C70" s="46" t="s">
        <v>110</v>
      </c>
      <c r="D70" s="62"/>
      <c r="E70" s="45">
        <v>0</v>
      </c>
      <c r="F70" s="46" t="s">
        <v>110</v>
      </c>
    </row>
    <row r="71" spans="2:6" ht="15.75" x14ac:dyDescent="0.25">
      <c r="B71" s="45">
        <v>0</v>
      </c>
      <c r="C71" s="46" t="s">
        <v>111</v>
      </c>
      <c r="D71" s="62"/>
      <c r="E71" s="45">
        <v>0</v>
      </c>
      <c r="F71" s="46" t="s">
        <v>111</v>
      </c>
    </row>
    <row r="72" spans="2:6" ht="15.75" x14ac:dyDescent="0.25">
      <c r="B72" s="45">
        <v>0</v>
      </c>
      <c r="C72" s="46" t="s">
        <v>112</v>
      </c>
      <c r="D72" s="62"/>
      <c r="E72" s="45">
        <v>0</v>
      </c>
      <c r="F72" s="46" t="s">
        <v>112</v>
      </c>
    </row>
    <row r="73" spans="2:6" ht="15.75" x14ac:dyDescent="0.25">
      <c r="B73" s="45">
        <v>0</v>
      </c>
      <c r="C73" s="46" t="s">
        <v>113</v>
      </c>
      <c r="D73" s="62"/>
      <c r="E73" s="45">
        <v>0</v>
      </c>
      <c r="F73" s="46" t="s">
        <v>113</v>
      </c>
    </row>
    <row r="74" spans="2:6" ht="15.75" x14ac:dyDescent="0.25">
      <c r="B74" s="45">
        <v>0</v>
      </c>
      <c r="C74" s="60" t="s">
        <v>125</v>
      </c>
      <c r="D74" s="62"/>
      <c r="E74" s="45">
        <v>0</v>
      </c>
      <c r="F74" s="60" t="s">
        <v>125</v>
      </c>
    </row>
    <row r="75" spans="2:6" ht="15.75" x14ac:dyDescent="0.25">
      <c r="B75" s="45">
        <v>0</v>
      </c>
      <c r="C75" s="60" t="s">
        <v>126</v>
      </c>
      <c r="D75" s="62"/>
      <c r="E75" s="45">
        <v>0</v>
      </c>
      <c r="F75" s="60" t="s">
        <v>126</v>
      </c>
    </row>
    <row r="76" spans="2:6" ht="15.75" x14ac:dyDescent="0.25">
      <c r="B76" s="45">
        <v>0</v>
      </c>
      <c r="C76" s="60" t="s">
        <v>127</v>
      </c>
      <c r="D76" s="62"/>
      <c r="E76" s="45">
        <v>0</v>
      </c>
      <c r="F76" s="60" t="s">
        <v>127</v>
      </c>
    </row>
    <row r="77" spans="2:6" ht="15.75" x14ac:dyDescent="0.25">
      <c r="B77" s="45">
        <v>0</v>
      </c>
      <c r="C77" s="60" t="s">
        <v>128</v>
      </c>
      <c r="D77" s="62"/>
      <c r="E77" s="45">
        <v>0</v>
      </c>
      <c r="F77" s="60" t="s">
        <v>128</v>
      </c>
    </row>
    <row r="78" spans="2:6" ht="15.75" x14ac:dyDescent="0.25">
      <c r="B78" s="45">
        <v>0</v>
      </c>
      <c r="C78" s="60" t="s">
        <v>129</v>
      </c>
      <c r="D78" s="62"/>
      <c r="E78" s="45">
        <v>0</v>
      </c>
      <c r="F78" s="60" t="s">
        <v>129</v>
      </c>
    </row>
    <row r="79" spans="2:6" ht="15.75" x14ac:dyDescent="0.25">
      <c r="B79" s="45">
        <v>0</v>
      </c>
      <c r="C79" s="60" t="s">
        <v>130</v>
      </c>
      <c r="D79" s="62"/>
      <c r="E79" s="45">
        <v>0</v>
      </c>
      <c r="F79" s="60" t="s">
        <v>130</v>
      </c>
    </row>
    <row r="80" spans="2:6" ht="15.75" x14ac:dyDescent="0.25">
      <c r="B80" s="121"/>
      <c r="C80" s="41"/>
      <c r="D80" s="62"/>
      <c r="E80" s="121"/>
      <c r="F80" s="41"/>
    </row>
    <row r="81" spans="2:6" ht="56.25" x14ac:dyDescent="0.25">
      <c r="B81" s="42" t="s">
        <v>136</v>
      </c>
      <c r="C81" s="49" t="s">
        <v>51</v>
      </c>
      <c r="D81" s="62"/>
      <c r="E81" s="42" t="s">
        <v>136</v>
      </c>
      <c r="F81" s="49" t="s">
        <v>51</v>
      </c>
    </row>
    <row r="82" spans="2:6" ht="15.75" x14ac:dyDescent="0.25">
      <c r="B82" s="45">
        <v>0</v>
      </c>
      <c r="C82" s="81" t="s">
        <v>120</v>
      </c>
      <c r="D82" s="62"/>
      <c r="E82" s="45">
        <v>0</v>
      </c>
      <c r="F82" s="81" t="s">
        <v>120</v>
      </c>
    </row>
    <row r="83" spans="2:6" ht="15.75" x14ac:dyDescent="0.25">
      <c r="B83" s="45">
        <v>0</v>
      </c>
      <c r="C83" s="80" t="s">
        <v>121</v>
      </c>
      <c r="D83" s="62"/>
      <c r="E83" s="45">
        <v>0</v>
      </c>
      <c r="F83" s="80" t="s">
        <v>121</v>
      </c>
    </row>
    <row r="84" spans="2:6" ht="15.75" x14ac:dyDescent="0.25">
      <c r="B84" s="45">
        <v>0</v>
      </c>
      <c r="C84" s="80" t="s">
        <v>122</v>
      </c>
      <c r="D84" s="62"/>
      <c r="E84" s="45">
        <v>0</v>
      </c>
      <c r="F84" s="80" t="s">
        <v>122</v>
      </c>
    </row>
    <row r="85" spans="2:6" ht="15.75" x14ac:dyDescent="0.25">
      <c r="B85" s="45">
        <v>0</v>
      </c>
      <c r="C85" s="80" t="s">
        <v>123</v>
      </c>
      <c r="D85" s="62"/>
      <c r="E85" s="45">
        <v>0</v>
      </c>
      <c r="F85" s="80" t="s">
        <v>123</v>
      </c>
    </row>
    <row r="86" spans="2:6" ht="15.75" x14ac:dyDescent="0.25">
      <c r="B86" s="45">
        <v>0</v>
      </c>
      <c r="C86" s="60" t="s">
        <v>124</v>
      </c>
      <c r="D86" s="62"/>
      <c r="E86" s="45">
        <v>0</v>
      </c>
      <c r="F86" s="60" t="s">
        <v>124</v>
      </c>
    </row>
    <row r="87" spans="2:6" ht="15.75" x14ac:dyDescent="0.25">
      <c r="B87" s="45">
        <v>0</v>
      </c>
      <c r="C87" s="60" t="s">
        <v>114</v>
      </c>
      <c r="D87" s="62"/>
      <c r="E87" s="45">
        <v>0</v>
      </c>
      <c r="F87" s="60" t="s">
        <v>114</v>
      </c>
    </row>
    <row r="88" spans="2:6" ht="15.75" x14ac:dyDescent="0.25">
      <c r="B88" s="45">
        <v>0</v>
      </c>
      <c r="C88" s="60" t="s">
        <v>107</v>
      </c>
      <c r="D88" s="62"/>
      <c r="E88" s="45">
        <v>0</v>
      </c>
      <c r="F88" s="60" t="s">
        <v>107</v>
      </c>
    </row>
    <row r="89" spans="2:6" ht="15.75" x14ac:dyDescent="0.25">
      <c r="B89" s="45">
        <v>0</v>
      </c>
      <c r="C89" s="60" t="s">
        <v>108</v>
      </c>
      <c r="D89" s="62"/>
      <c r="E89" s="45">
        <v>0</v>
      </c>
      <c r="F89" s="60" t="s">
        <v>108</v>
      </c>
    </row>
    <row r="90" spans="2:6" ht="15.75" x14ac:dyDescent="0.25">
      <c r="B90" s="45">
        <v>0</v>
      </c>
      <c r="C90" s="60" t="s">
        <v>115</v>
      </c>
      <c r="D90" s="62"/>
      <c r="E90" s="45">
        <v>0</v>
      </c>
      <c r="F90" s="60" t="s">
        <v>115</v>
      </c>
    </row>
    <row r="91" spans="2:6" ht="15.75" x14ac:dyDescent="0.25">
      <c r="B91" s="45">
        <v>0</v>
      </c>
      <c r="C91" s="60" t="s">
        <v>116</v>
      </c>
      <c r="D91" s="62"/>
      <c r="E91" s="45">
        <v>0</v>
      </c>
      <c r="F91" s="60" t="s">
        <v>116</v>
      </c>
    </row>
    <row r="92" spans="2:6" ht="15.75" x14ac:dyDescent="0.25">
      <c r="B92" s="45">
        <v>0</v>
      </c>
      <c r="C92" s="60" t="s">
        <v>117</v>
      </c>
      <c r="D92" s="62"/>
      <c r="E92" s="45">
        <v>0</v>
      </c>
      <c r="F92" s="60" t="s">
        <v>117</v>
      </c>
    </row>
    <row r="93" spans="2:6" ht="15.75" x14ac:dyDescent="0.25">
      <c r="B93" s="45">
        <v>0</v>
      </c>
      <c r="C93" s="60" t="s">
        <v>118</v>
      </c>
      <c r="D93" s="62"/>
      <c r="E93" s="45">
        <v>0</v>
      </c>
      <c r="F93" s="60" t="s">
        <v>118</v>
      </c>
    </row>
    <row r="94" spans="2:6" ht="15.75" x14ac:dyDescent="0.25">
      <c r="B94" s="45">
        <v>0</v>
      </c>
      <c r="C94" s="60" t="s">
        <v>119</v>
      </c>
      <c r="D94" s="62"/>
      <c r="E94" s="45">
        <v>0</v>
      </c>
      <c r="F94" s="60" t="s">
        <v>119</v>
      </c>
    </row>
    <row r="95" spans="2:6" ht="15.75" x14ac:dyDescent="0.25">
      <c r="B95" s="45">
        <v>0</v>
      </c>
      <c r="C95" s="60" t="s">
        <v>125</v>
      </c>
      <c r="D95" s="62"/>
      <c r="E95" s="45">
        <v>0</v>
      </c>
      <c r="F95" s="60" t="s">
        <v>125</v>
      </c>
    </row>
    <row r="96" spans="2:6" ht="15.75" x14ac:dyDescent="0.25">
      <c r="B96" s="45">
        <v>0</v>
      </c>
      <c r="C96" s="60" t="s">
        <v>126</v>
      </c>
      <c r="D96" s="62"/>
      <c r="E96" s="45">
        <v>0</v>
      </c>
      <c r="F96" s="60" t="s">
        <v>126</v>
      </c>
    </row>
    <row r="97" spans="2:6" ht="15.75" x14ac:dyDescent="0.25">
      <c r="B97" s="45">
        <v>0</v>
      </c>
      <c r="C97" s="60" t="s">
        <v>127</v>
      </c>
      <c r="D97" s="62"/>
      <c r="E97" s="45">
        <v>0</v>
      </c>
      <c r="F97" s="60" t="s">
        <v>127</v>
      </c>
    </row>
    <row r="98" spans="2:6" ht="15.75" x14ac:dyDescent="0.25">
      <c r="B98" s="45">
        <v>0</v>
      </c>
      <c r="C98" s="60" t="s">
        <v>128</v>
      </c>
      <c r="D98" s="62"/>
      <c r="E98" s="45">
        <v>0</v>
      </c>
      <c r="F98" s="60" t="s">
        <v>128</v>
      </c>
    </row>
    <row r="99" spans="2:6" ht="15.75" x14ac:dyDescent="0.25">
      <c r="B99" s="45">
        <v>0</v>
      </c>
      <c r="C99" s="60" t="s">
        <v>129</v>
      </c>
      <c r="D99" s="62"/>
      <c r="E99" s="45">
        <v>0</v>
      </c>
      <c r="F99" s="60" t="s">
        <v>129</v>
      </c>
    </row>
    <row r="100" spans="2:6" ht="15.75" x14ac:dyDescent="0.25">
      <c r="B100" s="45">
        <v>0</v>
      </c>
      <c r="C100" s="60" t="s">
        <v>130</v>
      </c>
      <c r="D100" s="62"/>
      <c r="E100" s="45">
        <v>0</v>
      </c>
      <c r="F100" s="60" t="s">
        <v>130</v>
      </c>
    </row>
    <row r="101" spans="2:6" ht="15.75" x14ac:dyDescent="0.25">
      <c r="B101" s="45">
        <v>0</v>
      </c>
      <c r="C101" s="60" t="s">
        <v>65</v>
      </c>
      <c r="D101" s="62"/>
      <c r="E101" s="45">
        <v>0</v>
      </c>
      <c r="F101" s="60" t="s">
        <v>65</v>
      </c>
    </row>
  </sheetData>
  <sheetProtection algorithmName="SHA-512" hashValue="GDinuWxk7CA+6jKqtaLK3MoTjCu5yw6H7h6OLX1F4CMmCxGPsDUljCO/xPJDoTIqAxqZ6Q0Q2/kLiIaDfBOlXQ==" saltValue="bE+4n/F5xNKUfwNOkjKZXw==" spinCount="100000" sheet="1" objects="1" scenarios="1" selectLockedCells="1"/>
  <mergeCells count="2">
    <mergeCell ref="B8:C13"/>
    <mergeCell ref="B14:C14"/>
  </mergeCells>
  <conditionalFormatting sqref="B17:B36 E17:E36">
    <cfRule type="cellIs" dxfId="32" priority="32" operator="notEqual">
      <formula>0</formula>
    </cfRule>
    <cfRule type="cellIs" dxfId="31" priority="34" operator="greaterThan">
      <formula>0</formula>
    </cfRule>
    <cfRule type="cellIs" dxfId="30" priority="35" operator="lessThan">
      <formula>0</formula>
    </cfRule>
  </conditionalFormatting>
  <conditionalFormatting sqref="B38:B57">
    <cfRule type="cellIs" dxfId="29" priority="10" operator="notEqual">
      <formula>0</formula>
    </cfRule>
    <cfRule type="cellIs" dxfId="28" priority="11" operator="greaterThan">
      <formula>0</formula>
    </cfRule>
    <cfRule type="cellIs" dxfId="27" priority="12" operator="lessThan">
      <formula>0</formula>
    </cfRule>
  </conditionalFormatting>
  <conditionalFormatting sqref="B61:B80">
    <cfRule type="cellIs" dxfId="26" priority="1" operator="notEqual">
      <formula>0</formula>
    </cfRule>
    <cfRule type="cellIs" dxfId="25" priority="2" operator="greaterThan">
      <formula>0</formula>
    </cfRule>
    <cfRule type="cellIs" dxfId="24" priority="3" operator="lessThan">
      <formula>0</formula>
    </cfRule>
  </conditionalFormatting>
  <conditionalFormatting sqref="B82:B101">
    <cfRule type="cellIs" dxfId="23" priority="13" operator="notEqual">
      <formula>0</formula>
    </cfRule>
    <cfRule type="cellIs" dxfId="22" priority="14" operator="greaterThan">
      <formula>0</formula>
    </cfRule>
    <cfRule type="cellIs" dxfId="21" priority="15" operator="lessThan">
      <formula>0</formula>
    </cfRule>
  </conditionalFormatting>
  <conditionalFormatting sqref="E38:E57">
    <cfRule type="cellIs" dxfId="20" priority="7" operator="notEqual">
      <formula>0</formula>
    </cfRule>
    <cfRule type="cellIs" dxfId="19" priority="8" operator="greaterThan">
      <formula>0</formula>
    </cfRule>
    <cfRule type="cellIs" dxfId="18" priority="9" operator="lessThan">
      <formula>0</formula>
    </cfRule>
  </conditionalFormatting>
  <conditionalFormatting sqref="E61:E80">
    <cfRule type="cellIs" dxfId="17" priority="4" operator="notEqual">
      <formula>0</formula>
    </cfRule>
    <cfRule type="cellIs" dxfId="16" priority="5" operator="greaterThan">
      <formula>0</formula>
    </cfRule>
    <cfRule type="cellIs" dxfId="15" priority="6" operator="lessThan">
      <formula>0</formula>
    </cfRule>
  </conditionalFormatting>
  <conditionalFormatting sqref="E82:E101">
    <cfRule type="cellIs" dxfId="14" priority="16" operator="notEqual">
      <formula>0</formula>
    </cfRule>
    <cfRule type="cellIs" dxfId="13" priority="17" operator="greaterThan">
      <formula>0</formula>
    </cfRule>
    <cfRule type="cellIs" dxfId="12" priority="18" operator="lessThan">
      <formula>0</formula>
    </cfRule>
  </conditionalFormatting>
  <printOptions verticalCentered="1"/>
  <pageMargins left="0.25" right="0.25" top="0.25" bottom="0.5" header="0.3" footer="0.3"/>
  <pageSetup paperSize="5" scale="55" orientation="portrait" horizontalDpi="1200" verticalDpi="1200" r:id="rId1"/>
  <headerFooter>
    <oddFooter>&amp;CUnit Counts and area were determined from measurement of submitted floor plans. Cost based on most recent Service Area Report for each public facility type and inflation updates as applicable.</oddFooter>
  </headerFooter>
  <colBreaks count="1" manualBreakCount="1">
    <brk id="1" max="100"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44"/>
  <sheetViews>
    <sheetView tabSelected="1" workbookViewId="0">
      <selection activeCell="B8" sqref="B8"/>
    </sheetView>
  </sheetViews>
  <sheetFormatPr defaultColWidth="9.140625" defaultRowHeight="15" x14ac:dyDescent="0.25"/>
  <cols>
    <col min="1" max="1" width="2.85546875" style="2" customWidth="1"/>
    <col min="2" max="2" width="15.5703125" style="2" customWidth="1"/>
    <col min="3" max="3" width="14.7109375" style="2" customWidth="1"/>
    <col min="4" max="4" width="25.7109375" style="2" customWidth="1"/>
    <col min="5" max="5" width="9.140625" style="2"/>
    <col min="6" max="6" width="18.42578125" style="2" customWidth="1"/>
    <col min="7" max="7" width="20" style="2" customWidth="1"/>
    <col min="8" max="8" width="14.28515625" style="2" customWidth="1"/>
    <col min="9" max="9" width="10.7109375" style="2" customWidth="1"/>
    <col min="10" max="16384" width="9.140625" style="2"/>
  </cols>
  <sheetData>
    <row r="2" spans="2:10" ht="18.75" x14ac:dyDescent="0.3">
      <c r="B2" s="148" t="s">
        <v>158</v>
      </c>
      <c r="C2" s="149"/>
      <c r="D2" s="149"/>
      <c r="E2" s="149"/>
      <c r="F2" s="149"/>
      <c r="G2" s="149"/>
      <c r="H2" s="149"/>
      <c r="I2" s="150"/>
      <c r="J2" s="1"/>
    </row>
    <row r="3" spans="2:10" ht="15.75" x14ac:dyDescent="0.25">
      <c r="B3" s="151" t="s">
        <v>157</v>
      </c>
      <c r="C3" s="134"/>
      <c r="D3" s="134"/>
      <c r="E3" s="134"/>
      <c r="F3" s="134"/>
      <c r="G3" s="134"/>
      <c r="H3" s="134"/>
      <c r="I3" s="152"/>
      <c r="J3" s="1"/>
    </row>
    <row r="4" spans="2:10" ht="15.75" x14ac:dyDescent="0.25">
      <c r="B4" s="151" t="s">
        <v>85</v>
      </c>
      <c r="C4" s="134"/>
      <c r="D4" s="134"/>
      <c r="E4" s="134"/>
      <c r="F4" s="134"/>
      <c r="G4" s="134"/>
      <c r="H4" s="134"/>
      <c r="I4" s="152"/>
      <c r="J4" s="1"/>
    </row>
    <row r="5" spans="2:10" ht="15.75" x14ac:dyDescent="0.25">
      <c r="B5" s="153" t="s">
        <v>0</v>
      </c>
      <c r="C5" s="154"/>
      <c r="D5" s="154"/>
      <c r="E5" s="154"/>
      <c r="F5" s="154"/>
      <c r="G5" s="154"/>
      <c r="H5" s="154"/>
      <c r="I5" s="155"/>
      <c r="J5" s="1"/>
    </row>
    <row r="6" spans="2:10" ht="15.75" x14ac:dyDescent="0.25">
      <c r="B6" s="3"/>
      <c r="C6" s="3"/>
      <c r="D6" s="3"/>
      <c r="E6" s="3"/>
      <c r="F6" s="3"/>
      <c r="G6" s="3"/>
      <c r="H6" s="3"/>
      <c r="I6" s="3"/>
      <c r="J6" s="1"/>
    </row>
    <row r="7" spans="2:10" ht="37.5" x14ac:dyDescent="0.3">
      <c r="B7" s="4" t="s">
        <v>1</v>
      </c>
      <c r="C7" s="175" t="s">
        <v>2</v>
      </c>
      <c r="D7" s="175"/>
      <c r="E7" s="3"/>
      <c r="F7" s="3"/>
      <c r="G7" s="63" t="s">
        <v>88</v>
      </c>
      <c r="H7" s="3"/>
      <c r="I7" s="5"/>
      <c r="J7" s="1"/>
    </row>
    <row r="8" spans="2:10" ht="15.75" x14ac:dyDescent="0.25">
      <c r="B8" s="6">
        <v>0</v>
      </c>
      <c r="C8" s="173" t="s">
        <v>3</v>
      </c>
      <c r="D8" s="173"/>
      <c r="E8" s="3"/>
      <c r="F8" s="7" t="s">
        <v>4</v>
      </c>
      <c r="G8" s="73">
        <f>Source_Fire!D55</f>
        <v>0</v>
      </c>
      <c r="H8" s="3"/>
      <c r="I8" s="3"/>
      <c r="J8" s="1"/>
    </row>
    <row r="9" spans="2:10" ht="15.75" x14ac:dyDescent="0.25">
      <c r="B9" s="6">
        <v>0</v>
      </c>
      <c r="C9" s="173" t="s">
        <v>5</v>
      </c>
      <c r="D9" s="173"/>
      <c r="E9" s="3"/>
      <c r="F9" s="7" t="s">
        <v>6</v>
      </c>
      <c r="G9" s="64">
        <f>Source_Sewer!D57</f>
        <v>0</v>
      </c>
      <c r="H9" s="3"/>
      <c r="I9" s="3"/>
      <c r="J9" s="1"/>
    </row>
    <row r="10" spans="2:10" ht="15.75" x14ac:dyDescent="0.25">
      <c r="B10" s="6">
        <v>0</v>
      </c>
      <c r="C10" s="8" t="s">
        <v>7</v>
      </c>
      <c r="D10" s="8"/>
      <c r="E10" s="3"/>
      <c r="F10" s="7" t="s">
        <v>8</v>
      </c>
      <c r="G10" s="64">
        <f>Source_Transport!D70</f>
        <v>0</v>
      </c>
      <c r="H10" s="3"/>
      <c r="I10" s="3"/>
      <c r="J10" s="1"/>
    </row>
    <row r="11" spans="2:10" ht="15.75" x14ac:dyDescent="0.25">
      <c r="B11" s="6">
        <v>0</v>
      </c>
      <c r="C11" s="8" t="s">
        <v>9</v>
      </c>
      <c r="D11" s="8"/>
      <c r="E11" s="3"/>
      <c r="F11" s="7" t="s">
        <v>10</v>
      </c>
      <c r="G11" s="64">
        <f>Source_Water!D58</f>
        <v>0</v>
      </c>
      <c r="H11" s="3"/>
      <c r="I11" s="3"/>
      <c r="J11" s="1"/>
    </row>
    <row r="12" spans="2:10" ht="15.75" x14ac:dyDescent="0.25">
      <c r="B12" s="6">
        <v>0</v>
      </c>
      <c r="C12" s="8" t="s">
        <v>11</v>
      </c>
      <c r="D12" s="8"/>
      <c r="E12" s="3"/>
      <c r="F12" s="7"/>
      <c r="G12" s="65"/>
      <c r="H12" s="3"/>
      <c r="I12" s="3"/>
      <c r="J12" s="1"/>
    </row>
    <row r="13" spans="2:10" ht="15.75" x14ac:dyDescent="0.25">
      <c r="B13" s="6">
        <v>0</v>
      </c>
      <c r="C13" s="173" t="s">
        <v>12</v>
      </c>
      <c r="D13" s="173"/>
      <c r="E13" s="3"/>
      <c r="F13" s="108"/>
      <c r="G13" s="108"/>
      <c r="H13" s="108"/>
      <c r="I13" s="108"/>
      <c r="J13" s="1"/>
    </row>
    <row r="14" spans="2:10" ht="15.75" x14ac:dyDescent="0.25">
      <c r="B14" s="6">
        <v>0</v>
      </c>
      <c r="C14" s="173" t="s">
        <v>13</v>
      </c>
      <c r="D14" s="173"/>
      <c r="E14" s="3"/>
      <c r="F14" s="108"/>
      <c r="G14" s="108"/>
      <c r="H14" s="108"/>
      <c r="I14" s="108"/>
      <c r="J14" s="1"/>
    </row>
    <row r="15" spans="2:10" ht="15.75" x14ac:dyDescent="0.25">
      <c r="B15" s="6">
        <v>0</v>
      </c>
      <c r="C15" s="173" t="s">
        <v>14</v>
      </c>
      <c r="D15" s="173"/>
      <c r="E15" s="3"/>
      <c r="F15" s="3"/>
      <c r="G15" s="9"/>
      <c r="H15" s="3"/>
      <c r="I15" s="3"/>
      <c r="J15" s="1"/>
    </row>
    <row r="16" spans="2:10" ht="15.75" x14ac:dyDescent="0.25">
      <c r="B16" s="6">
        <v>0</v>
      </c>
      <c r="C16" s="173" t="s">
        <v>15</v>
      </c>
      <c r="D16" s="173"/>
      <c r="E16" s="3"/>
      <c r="F16" s="164" t="s">
        <v>90</v>
      </c>
      <c r="G16" s="165"/>
      <c r="H16" s="165"/>
      <c r="I16" s="166"/>
      <c r="J16" s="1"/>
    </row>
    <row r="17" spans="2:10" ht="15.75" x14ac:dyDescent="0.25">
      <c r="B17" s="6">
        <v>0</v>
      </c>
      <c r="C17" s="173" t="s">
        <v>16</v>
      </c>
      <c r="D17" s="173"/>
      <c r="E17" s="3"/>
      <c r="F17" s="167"/>
      <c r="G17" s="168"/>
      <c r="H17" s="168"/>
      <c r="I17" s="169"/>
      <c r="J17" s="1"/>
    </row>
    <row r="18" spans="2:10" ht="15.75" x14ac:dyDescent="0.25">
      <c r="B18" s="6">
        <v>0</v>
      </c>
      <c r="C18" s="8" t="s">
        <v>17</v>
      </c>
      <c r="D18" s="8"/>
      <c r="E18" s="3"/>
      <c r="F18" s="167"/>
      <c r="G18" s="168"/>
      <c r="H18" s="168"/>
      <c r="I18" s="169"/>
      <c r="J18" s="1"/>
    </row>
    <row r="19" spans="2:10" ht="15.75" x14ac:dyDescent="0.25">
      <c r="B19" s="6">
        <v>0</v>
      </c>
      <c r="C19" s="8" t="s">
        <v>18</v>
      </c>
      <c r="D19" s="8"/>
      <c r="E19" s="3"/>
      <c r="F19" s="167"/>
      <c r="G19" s="168"/>
      <c r="H19" s="168"/>
      <c r="I19" s="169"/>
      <c r="J19" s="1"/>
    </row>
    <row r="20" spans="2:10" ht="15.75" x14ac:dyDescent="0.25">
      <c r="B20" s="6">
        <v>0</v>
      </c>
      <c r="C20" s="8" t="s">
        <v>19</v>
      </c>
      <c r="D20" s="8"/>
      <c r="E20" s="3"/>
      <c r="F20" s="167"/>
      <c r="G20" s="168"/>
      <c r="H20" s="168"/>
      <c r="I20" s="169"/>
      <c r="J20" s="1"/>
    </row>
    <row r="21" spans="2:10" ht="15.75" x14ac:dyDescent="0.25">
      <c r="B21" s="10"/>
      <c r="C21" s="8"/>
      <c r="D21" s="8"/>
      <c r="E21" s="3"/>
      <c r="F21" s="167"/>
      <c r="G21" s="168"/>
      <c r="H21" s="168"/>
      <c r="I21" s="169"/>
      <c r="J21" s="1"/>
    </row>
    <row r="22" spans="2:10" ht="30.75" customHeight="1" x14ac:dyDescent="0.25">
      <c r="B22" s="6">
        <v>1</v>
      </c>
      <c r="C22" s="178" t="s">
        <v>87</v>
      </c>
      <c r="D22" s="179"/>
      <c r="E22" s="3"/>
      <c r="F22" s="167"/>
      <c r="G22" s="168"/>
      <c r="H22" s="168"/>
      <c r="I22" s="169"/>
      <c r="J22" s="1"/>
    </row>
    <row r="23" spans="2:10" ht="35.450000000000003" customHeight="1" x14ac:dyDescent="0.25">
      <c r="B23" s="11"/>
      <c r="C23" s="12"/>
      <c r="D23" s="12"/>
      <c r="E23" s="3"/>
      <c r="F23" s="170"/>
      <c r="G23" s="171"/>
      <c r="H23" s="171"/>
      <c r="I23" s="172"/>
      <c r="J23" s="1"/>
    </row>
    <row r="24" spans="2:10" ht="15.75" x14ac:dyDescent="0.25">
      <c r="B24" s="11"/>
      <c r="C24" s="12"/>
      <c r="D24" s="12"/>
      <c r="E24" s="3"/>
      <c r="F24" s="176" t="s">
        <v>91</v>
      </c>
      <c r="G24" s="177"/>
      <c r="H24" s="177"/>
      <c r="I24" s="177"/>
      <c r="J24" s="1"/>
    </row>
    <row r="25" spans="2:10" ht="15.75" x14ac:dyDescent="0.25">
      <c r="B25" s="3"/>
      <c r="C25" s="3"/>
      <c r="D25" s="3"/>
      <c r="E25" s="3"/>
      <c r="F25" s="3"/>
      <c r="G25" s="3"/>
      <c r="H25" s="3"/>
      <c r="I25" s="3"/>
      <c r="J25" s="1"/>
    </row>
    <row r="26" spans="2:10" ht="56.25" x14ac:dyDescent="0.3">
      <c r="B26" s="13" t="s">
        <v>20</v>
      </c>
      <c r="C26" s="174" t="s">
        <v>21</v>
      </c>
      <c r="D26" s="174"/>
      <c r="E26" s="3"/>
      <c r="F26" s="14" t="s">
        <v>1</v>
      </c>
      <c r="G26" s="15" t="s">
        <v>4</v>
      </c>
      <c r="H26" s="15"/>
      <c r="I26" s="3"/>
      <c r="J26" s="1"/>
    </row>
    <row r="27" spans="2:10" ht="15.75" x14ac:dyDescent="0.25">
      <c r="B27" s="16">
        <v>0</v>
      </c>
      <c r="C27" s="17">
        <v>0.75</v>
      </c>
      <c r="D27" s="18"/>
      <c r="E27" s="1"/>
      <c r="F27" s="19">
        <v>0</v>
      </c>
      <c r="G27" s="20" t="s">
        <v>22</v>
      </c>
      <c r="H27" s="20"/>
      <c r="I27" s="1"/>
      <c r="J27" s="1"/>
    </row>
    <row r="28" spans="2:10" ht="15.75" x14ac:dyDescent="0.25">
      <c r="B28" s="16">
        <v>0</v>
      </c>
      <c r="C28" s="17">
        <v>1</v>
      </c>
      <c r="D28" s="18"/>
      <c r="E28" s="1"/>
      <c r="F28" s="19">
        <v>0</v>
      </c>
      <c r="G28" s="20" t="s">
        <v>23</v>
      </c>
      <c r="H28" s="20"/>
      <c r="I28" s="1"/>
      <c r="J28" s="1"/>
    </row>
    <row r="29" spans="2:10" ht="15.75" x14ac:dyDescent="0.25">
      <c r="B29" s="16">
        <v>0</v>
      </c>
      <c r="C29" s="17">
        <v>1.5</v>
      </c>
      <c r="D29" s="18"/>
      <c r="E29" s="1"/>
      <c r="F29" s="19">
        <v>0</v>
      </c>
      <c r="G29" s="20" t="s">
        <v>24</v>
      </c>
      <c r="H29" s="20"/>
      <c r="I29" s="1"/>
      <c r="J29" s="1"/>
    </row>
    <row r="30" spans="2:10" ht="15.75" x14ac:dyDescent="0.25">
      <c r="B30" s="16">
        <v>0</v>
      </c>
      <c r="C30" s="17">
        <v>2</v>
      </c>
      <c r="D30" s="18"/>
      <c r="E30" s="1"/>
      <c r="F30" s="19">
        <v>0</v>
      </c>
      <c r="G30" s="20" t="s">
        <v>25</v>
      </c>
      <c r="H30" s="20"/>
      <c r="I30" s="1"/>
      <c r="J30" s="1"/>
    </row>
    <row r="31" spans="2:10" ht="15.75" x14ac:dyDescent="0.25">
      <c r="B31" s="16">
        <v>0</v>
      </c>
      <c r="C31" s="17">
        <v>3</v>
      </c>
      <c r="D31" s="18"/>
      <c r="E31" s="1"/>
      <c r="F31" s="1"/>
      <c r="G31" s="1"/>
      <c r="H31" s="1"/>
      <c r="I31" s="1"/>
      <c r="J31" s="1"/>
    </row>
    <row r="32" spans="2:10" x14ac:dyDescent="0.25">
      <c r="B32" s="1" t="s">
        <v>26</v>
      </c>
      <c r="C32" s="1"/>
      <c r="D32" s="1"/>
      <c r="E32" s="1"/>
      <c r="F32" s="1"/>
      <c r="G32" s="1"/>
      <c r="H32" s="1"/>
      <c r="I32" s="1"/>
      <c r="J32" s="1"/>
    </row>
    <row r="33" spans="2:10" x14ac:dyDescent="0.25">
      <c r="E33" s="1"/>
      <c r="F33" s="1"/>
      <c r="G33" s="1"/>
      <c r="H33" s="1"/>
      <c r="I33" s="1"/>
      <c r="J33" s="1"/>
    </row>
    <row r="34" spans="2:10" x14ac:dyDescent="0.25">
      <c r="E34" s="1"/>
      <c r="F34" s="1"/>
      <c r="G34" s="1"/>
      <c r="H34" s="1"/>
      <c r="I34" s="1"/>
      <c r="J34" s="1"/>
    </row>
    <row r="35" spans="2:10" x14ac:dyDescent="0.25">
      <c r="E35" s="1"/>
      <c r="F35" s="1"/>
      <c r="G35" s="1"/>
      <c r="H35" s="1"/>
      <c r="I35" s="1"/>
      <c r="J35" s="1"/>
    </row>
    <row r="36" spans="2:10" x14ac:dyDescent="0.25">
      <c r="E36" s="1"/>
      <c r="F36" s="1"/>
      <c r="G36" s="1"/>
      <c r="H36" s="1"/>
      <c r="I36" s="1"/>
      <c r="J36" s="1"/>
    </row>
    <row r="37" spans="2:10" ht="15.75" x14ac:dyDescent="0.25">
      <c r="D37" s="21"/>
      <c r="E37" s="1"/>
      <c r="F37" s="1"/>
      <c r="G37" s="1"/>
      <c r="H37" s="1"/>
      <c r="I37" s="1"/>
      <c r="J37" s="1"/>
    </row>
    <row r="38" spans="2:10" x14ac:dyDescent="0.25">
      <c r="B38" s="1"/>
      <c r="C38" s="1"/>
      <c r="D38" s="1"/>
      <c r="E38" s="1"/>
      <c r="F38" s="1"/>
      <c r="G38" s="1"/>
      <c r="H38" s="1"/>
      <c r="I38" s="1"/>
      <c r="J38" s="1"/>
    </row>
    <row r="39" spans="2:10" x14ac:dyDescent="0.25">
      <c r="B39" s="1"/>
      <c r="C39" s="1"/>
      <c r="D39" s="1"/>
      <c r="E39" s="1"/>
      <c r="F39" s="1"/>
      <c r="G39" s="1"/>
      <c r="H39" s="1"/>
      <c r="I39" s="1"/>
      <c r="J39" s="1"/>
    </row>
    <row r="40" spans="2:10" x14ac:dyDescent="0.25">
      <c r="B40" s="1"/>
      <c r="C40" s="1"/>
      <c r="D40" s="1"/>
      <c r="E40" s="1"/>
      <c r="F40" s="1"/>
      <c r="G40" s="1"/>
      <c r="H40" s="1"/>
      <c r="I40" s="1"/>
      <c r="J40" s="1"/>
    </row>
    <row r="41" spans="2:10" x14ac:dyDescent="0.25">
      <c r="B41" s="1"/>
      <c r="C41" s="1"/>
      <c r="D41" s="1"/>
      <c r="E41" s="1"/>
      <c r="F41" s="1"/>
      <c r="G41" s="1"/>
      <c r="H41" s="1"/>
      <c r="I41" s="1"/>
      <c r="J41" s="1"/>
    </row>
    <row r="42" spans="2:10" x14ac:dyDescent="0.25">
      <c r="B42" s="1"/>
      <c r="C42" s="1"/>
      <c r="D42" s="1"/>
      <c r="E42" s="1"/>
      <c r="F42" s="1"/>
      <c r="G42" s="1"/>
      <c r="H42" s="1"/>
      <c r="I42" s="1"/>
      <c r="J42" s="1"/>
    </row>
    <row r="43" spans="2:10" x14ac:dyDescent="0.25">
      <c r="B43" s="1"/>
      <c r="C43" s="1"/>
      <c r="D43" s="1"/>
      <c r="E43" s="1"/>
      <c r="F43" s="1"/>
      <c r="G43" s="1"/>
      <c r="H43" s="1"/>
      <c r="I43" s="1"/>
      <c r="J43" s="1"/>
    </row>
    <row r="44" spans="2:10" x14ac:dyDescent="0.25">
      <c r="B44" s="1"/>
      <c r="C44" s="1"/>
      <c r="D44" s="1"/>
      <c r="E44" s="1"/>
      <c r="F44" s="1"/>
      <c r="G44" s="1"/>
      <c r="H44" s="1"/>
      <c r="I44" s="1"/>
      <c r="J44" s="1"/>
    </row>
  </sheetData>
  <sheetProtection algorithmName="SHA-512" hashValue="dPxWtH0g7jYtyaZ+njiPgWbosCQ4uUFqkAaLbNzI6leuB4+nTm02gAdgxSk5DrQG4lm0BdVgWez46/hS9dxT8A==" saltValue="cTJipQAo/EkvZUJV/I3o7Q==" spinCount="100000" sheet="1" objects="1" scenarios="1" selectLockedCells="1"/>
  <mergeCells count="12">
    <mergeCell ref="F16:I23"/>
    <mergeCell ref="C16:D16"/>
    <mergeCell ref="C17:D17"/>
    <mergeCell ref="C26:D26"/>
    <mergeCell ref="C7:D7"/>
    <mergeCell ref="C8:D8"/>
    <mergeCell ref="C9:D9"/>
    <mergeCell ref="C13:D13"/>
    <mergeCell ref="C14:D14"/>
    <mergeCell ref="C15:D15"/>
    <mergeCell ref="F24:I24"/>
    <mergeCell ref="C22:D22"/>
  </mergeCells>
  <conditionalFormatting sqref="B8:B20 F27:F30 B27:B31">
    <cfRule type="cellIs" dxfId="11" priority="6" operator="greaterThan">
      <formula>0</formula>
    </cfRule>
    <cfRule type="cellIs" dxfId="10" priority="7" operator="lessThan">
      <formula>0</formula>
    </cfRule>
  </conditionalFormatting>
  <conditionalFormatting sqref="B8:B20">
    <cfRule type="cellIs" dxfId="9" priority="5" operator="notEqual">
      <formula>0</formula>
    </cfRule>
  </conditionalFormatting>
  <conditionalFormatting sqref="B22">
    <cfRule type="cellIs" dxfId="8" priority="1" operator="notEqual">
      <formula>1</formula>
    </cfRule>
    <cfRule type="cellIs" priority="4" operator="notEqual">
      <formula>1</formula>
    </cfRule>
  </conditionalFormatting>
  <conditionalFormatting sqref="B27:B31">
    <cfRule type="cellIs" dxfId="7" priority="3" operator="notEqual">
      <formula>0</formula>
    </cfRule>
  </conditionalFormatting>
  <conditionalFormatting sqref="F27:F30">
    <cfRule type="cellIs" dxfId="6" priority="2" operator="notEqual">
      <formula>0</formula>
    </cfRule>
  </conditionalFormatting>
  <pageMargins left="0.7" right="0.7" top="0.75" bottom="0.75" header="0.3" footer="0.3"/>
  <pageSetup scale="69" orientation="portrait" horizontalDpi="1200" verticalDpi="1200" r:id="rId1"/>
  <headerFooter>
    <oddFooter xml:space="preserve">&amp;CUnit Counts for Fire/EMS and Trasportation fees were determined from measurement of submitted floor plans where units are area based.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5"/>
  <sheetViews>
    <sheetView workbookViewId="0">
      <selection activeCell="C51" sqref="C51:C54"/>
    </sheetView>
  </sheetViews>
  <sheetFormatPr defaultRowHeight="15" x14ac:dyDescent="0.25"/>
  <cols>
    <col min="1" max="1" width="14.85546875" customWidth="1"/>
    <col min="2" max="2" width="38.42578125" customWidth="1"/>
    <col min="3" max="3" width="20.28515625" customWidth="1"/>
    <col min="4" max="4" width="10.28515625" customWidth="1"/>
  </cols>
  <sheetData>
    <row r="1" spans="1:5" ht="15.75" x14ac:dyDescent="0.25">
      <c r="C1" s="22" t="s">
        <v>151</v>
      </c>
    </row>
    <row r="2" spans="1:5" ht="15.75" x14ac:dyDescent="0.25">
      <c r="C2" s="22"/>
    </row>
    <row r="3" spans="1:5" ht="15.75" x14ac:dyDescent="0.25">
      <c r="A3" s="23" t="s">
        <v>32</v>
      </c>
      <c r="B3" s="24"/>
    </row>
    <row r="4" spans="1:5" ht="31.5" x14ac:dyDescent="0.25">
      <c r="A4" s="25" t="s">
        <v>60</v>
      </c>
      <c r="B4" s="32" t="s">
        <v>61</v>
      </c>
      <c r="C4" s="33" t="s">
        <v>62</v>
      </c>
      <c r="D4" s="26" t="s">
        <v>30</v>
      </c>
      <c r="E4" s="54" t="s">
        <v>66</v>
      </c>
    </row>
    <row r="5" spans="1:5" ht="15.75" x14ac:dyDescent="0.25">
      <c r="A5" s="27">
        <f>Residential!E17</f>
        <v>0</v>
      </c>
      <c r="B5" s="74" t="s">
        <v>96</v>
      </c>
      <c r="C5" s="126">
        <v>585</v>
      </c>
      <c r="D5" s="31">
        <f>ROUND(SUM(C5*A5),0)</f>
        <v>0</v>
      </c>
      <c r="E5" s="54"/>
    </row>
    <row r="6" spans="1:5" ht="15.75" x14ac:dyDescent="0.25">
      <c r="A6" s="27">
        <f>Residential!E18</f>
        <v>0</v>
      </c>
      <c r="B6" s="74" t="s">
        <v>95</v>
      </c>
      <c r="C6" s="126">
        <v>677</v>
      </c>
      <c r="D6" s="31">
        <f t="shared" ref="D6:D8" si="0">SUM(C6*A6)</f>
        <v>0</v>
      </c>
      <c r="E6" s="54"/>
    </row>
    <row r="7" spans="1:5" ht="15.75" x14ac:dyDescent="0.25">
      <c r="A7" s="27">
        <f>Residential!E19</f>
        <v>0</v>
      </c>
      <c r="B7" s="74" t="s">
        <v>94</v>
      </c>
      <c r="C7" s="126">
        <v>831</v>
      </c>
      <c r="D7" s="31">
        <f t="shared" si="0"/>
        <v>0</v>
      </c>
      <c r="E7" s="54"/>
    </row>
    <row r="8" spans="1:5" ht="15.75" x14ac:dyDescent="0.25">
      <c r="A8" s="27">
        <f>Residential!E20</f>
        <v>0</v>
      </c>
      <c r="B8" s="74" t="s">
        <v>93</v>
      </c>
      <c r="C8" s="126">
        <v>939</v>
      </c>
      <c r="D8" s="31">
        <f t="shared" si="0"/>
        <v>0</v>
      </c>
      <c r="E8" s="54"/>
    </row>
    <row r="9" spans="1:5" ht="15.75" x14ac:dyDescent="0.25">
      <c r="A9" s="27">
        <f>Residential!E21</f>
        <v>0</v>
      </c>
      <c r="B9" s="75" t="s">
        <v>92</v>
      </c>
      <c r="C9" s="127">
        <v>1046</v>
      </c>
      <c r="D9" s="31">
        <f>SUM(C9*A9)</f>
        <v>0</v>
      </c>
    </row>
    <row r="10" spans="1:5" ht="15.75" x14ac:dyDescent="0.25">
      <c r="A10" s="27">
        <f>Residential!E22</f>
        <v>0</v>
      </c>
      <c r="B10" s="76" t="s">
        <v>52</v>
      </c>
      <c r="C10" s="127">
        <v>1124</v>
      </c>
      <c r="D10" s="31">
        <f t="shared" ref="D10:D23" si="1">SUM(C10*A10)</f>
        <v>0</v>
      </c>
    </row>
    <row r="11" spans="1:5" ht="15.75" x14ac:dyDescent="0.25">
      <c r="A11" s="27">
        <f>Residential!E23</f>
        <v>0</v>
      </c>
      <c r="B11" s="76" t="s">
        <v>53</v>
      </c>
      <c r="C11" s="127">
        <v>1200</v>
      </c>
      <c r="D11" s="31">
        <f t="shared" si="1"/>
        <v>0</v>
      </c>
    </row>
    <row r="12" spans="1:5" ht="15.75" x14ac:dyDescent="0.25">
      <c r="A12" s="27">
        <f>Residential!E24</f>
        <v>0</v>
      </c>
      <c r="B12" s="76" t="s">
        <v>54</v>
      </c>
      <c r="C12" s="127">
        <v>1262</v>
      </c>
      <c r="D12" s="31">
        <f t="shared" si="1"/>
        <v>0</v>
      </c>
    </row>
    <row r="13" spans="1:5" ht="15.75" x14ac:dyDescent="0.25">
      <c r="A13" s="27">
        <f>Residential!E25</f>
        <v>0</v>
      </c>
      <c r="B13" s="76" t="s">
        <v>55</v>
      </c>
      <c r="C13" s="127">
        <v>1323</v>
      </c>
      <c r="D13" s="31">
        <f t="shared" si="1"/>
        <v>0</v>
      </c>
    </row>
    <row r="14" spans="1:5" ht="15.75" x14ac:dyDescent="0.25">
      <c r="A14" s="27">
        <f>Residential!E26</f>
        <v>0</v>
      </c>
      <c r="B14" s="76" t="s">
        <v>56</v>
      </c>
      <c r="C14" s="127">
        <v>1370</v>
      </c>
      <c r="D14" s="31">
        <f t="shared" si="1"/>
        <v>0</v>
      </c>
    </row>
    <row r="15" spans="1:5" ht="15.75" x14ac:dyDescent="0.25">
      <c r="A15" s="27">
        <f>Residential!E27</f>
        <v>0</v>
      </c>
      <c r="B15" s="76" t="s">
        <v>57</v>
      </c>
      <c r="C15" s="127">
        <v>1415</v>
      </c>
      <c r="D15" s="31">
        <f t="shared" si="1"/>
        <v>0</v>
      </c>
    </row>
    <row r="16" spans="1:5" ht="15.75" x14ac:dyDescent="0.25">
      <c r="A16" s="27">
        <f>Residential!E28</f>
        <v>0</v>
      </c>
      <c r="B16" s="76" t="s">
        <v>58</v>
      </c>
      <c r="C16" s="127">
        <v>1462</v>
      </c>
      <c r="D16" s="31">
        <f t="shared" si="1"/>
        <v>0</v>
      </c>
    </row>
    <row r="17" spans="1:5" ht="15.75" x14ac:dyDescent="0.25">
      <c r="A17" s="27">
        <f>Residential!E29</f>
        <v>0</v>
      </c>
      <c r="B17" s="76" t="s">
        <v>59</v>
      </c>
      <c r="C17" s="127">
        <v>1508</v>
      </c>
      <c r="D17" s="31">
        <f t="shared" si="1"/>
        <v>0</v>
      </c>
    </row>
    <row r="18" spans="1:5" ht="15.75" x14ac:dyDescent="0.25">
      <c r="A18" s="27">
        <f>Residential!E30</f>
        <v>0</v>
      </c>
      <c r="B18" s="76" t="s">
        <v>97</v>
      </c>
      <c r="C18" s="127">
        <v>1539</v>
      </c>
      <c r="D18" s="31">
        <f t="shared" si="1"/>
        <v>0</v>
      </c>
    </row>
    <row r="19" spans="1:5" ht="15.75" x14ac:dyDescent="0.25">
      <c r="A19" s="27">
        <f>Residential!E31</f>
        <v>0</v>
      </c>
      <c r="B19" s="18" t="s">
        <v>98</v>
      </c>
      <c r="C19" s="128">
        <v>1585</v>
      </c>
      <c r="D19" s="31">
        <f t="shared" si="1"/>
        <v>0</v>
      </c>
    </row>
    <row r="20" spans="1:5" ht="15.75" x14ac:dyDescent="0.25">
      <c r="A20" s="27">
        <f>Residential!E32</f>
        <v>0</v>
      </c>
      <c r="B20" s="18" t="s">
        <v>99</v>
      </c>
      <c r="C20" s="128">
        <v>1616</v>
      </c>
      <c r="D20" s="31">
        <f t="shared" si="1"/>
        <v>0</v>
      </c>
    </row>
    <row r="21" spans="1:5" ht="15.75" x14ac:dyDescent="0.25">
      <c r="A21" s="27">
        <f>Residential!E33</f>
        <v>0</v>
      </c>
      <c r="B21" s="18" t="s">
        <v>100</v>
      </c>
      <c r="C21" s="128">
        <v>1646</v>
      </c>
      <c r="D21" s="31">
        <f t="shared" si="1"/>
        <v>0</v>
      </c>
    </row>
    <row r="22" spans="1:5" ht="15.75" x14ac:dyDescent="0.25">
      <c r="A22" s="27">
        <f>Residential!E34</f>
        <v>0</v>
      </c>
      <c r="B22" s="18" t="s">
        <v>101</v>
      </c>
      <c r="C22" s="128">
        <v>1677</v>
      </c>
      <c r="D22" s="31">
        <f t="shared" si="1"/>
        <v>0</v>
      </c>
    </row>
    <row r="23" spans="1:5" ht="15.75" x14ac:dyDescent="0.25">
      <c r="A23" s="27">
        <v>0</v>
      </c>
      <c r="B23" s="18" t="s">
        <v>102</v>
      </c>
      <c r="C23" s="128">
        <v>1708</v>
      </c>
      <c r="D23" s="31">
        <f t="shared" si="1"/>
        <v>0</v>
      </c>
    </row>
    <row r="24" spans="1:5" x14ac:dyDescent="0.25">
      <c r="B24" s="77"/>
      <c r="D24" s="52"/>
    </row>
    <row r="25" spans="1:5" x14ac:dyDescent="0.25">
      <c r="B25" s="77"/>
    </row>
    <row r="26" spans="1:5" ht="31.5" x14ac:dyDescent="0.25">
      <c r="A26" s="25" t="s">
        <v>60</v>
      </c>
      <c r="B26" s="78" t="s">
        <v>61</v>
      </c>
      <c r="C26" s="33" t="s">
        <v>62</v>
      </c>
      <c r="D26" s="26" t="s">
        <v>30</v>
      </c>
      <c r="E26" s="54" t="s">
        <v>67</v>
      </c>
    </row>
    <row r="27" spans="1:5" ht="15.75" x14ac:dyDescent="0.25">
      <c r="A27" s="27">
        <f>Residential!E38</f>
        <v>0</v>
      </c>
      <c r="B27" s="74" t="s">
        <v>96</v>
      </c>
      <c r="C27" s="126">
        <v>553.52</v>
      </c>
      <c r="D27" s="31">
        <f t="shared" ref="D27:D31" si="2">SUM(C27*A27)</f>
        <v>0</v>
      </c>
      <c r="E27" s="54"/>
    </row>
    <row r="28" spans="1:5" ht="15.75" x14ac:dyDescent="0.25">
      <c r="A28" s="27">
        <f>Residential!E39</f>
        <v>0</v>
      </c>
      <c r="B28" s="74" t="s">
        <v>95</v>
      </c>
      <c r="C28" s="126">
        <v>645.94000000000005</v>
      </c>
      <c r="D28" s="31">
        <f t="shared" si="2"/>
        <v>0</v>
      </c>
      <c r="E28" s="54"/>
    </row>
    <row r="29" spans="1:5" ht="15.75" x14ac:dyDescent="0.25">
      <c r="A29" s="27">
        <f>Residential!E40</f>
        <v>0</v>
      </c>
      <c r="B29" s="74" t="s">
        <v>94</v>
      </c>
      <c r="C29" s="126">
        <v>785.05</v>
      </c>
      <c r="D29" s="31">
        <f t="shared" si="2"/>
        <v>0</v>
      </c>
      <c r="E29" s="54"/>
    </row>
    <row r="30" spans="1:5" ht="15.75" x14ac:dyDescent="0.25">
      <c r="A30" s="27">
        <f>Residential!E41</f>
        <v>0</v>
      </c>
      <c r="B30" s="74" t="s">
        <v>93</v>
      </c>
      <c r="C30" s="126">
        <v>892.06</v>
      </c>
      <c r="D30" s="31">
        <f t="shared" si="2"/>
        <v>0</v>
      </c>
      <c r="E30" s="54"/>
    </row>
    <row r="31" spans="1:5" ht="15.75" x14ac:dyDescent="0.25">
      <c r="A31" s="27">
        <f>Residential!E42</f>
        <v>0</v>
      </c>
      <c r="B31" s="75" t="s">
        <v>92</v>
      </c>
      <c r="C31" s="126">
        <v>984.47</v>
      </c>
      <c r="D31" s="31">
        <f t="shared" si="2"/>
        <v>0</v>
      </c>
      <c r="E31" s="54"/>
    </row>
    <row r="32" spans="1:5" ht="15.75" x14ac:dyDescent="0.25">
      <c r="A32" s="27">
        <f>Residential!E43</f>
        <v>0</v>
      </c>
      <c r="B32" s="76" t="s">
        <v>52</v>
      </c>
      <c r="C32" s="127">
        <v>1061.32</v>
      </c>
      <c r="D32" s="31">
        <f t="shared" ref="D32:D46" si="3">SUM(C32*A32)</f>
        <v>0</v>
      </c>
    </row>
    <row r="33" spans="1:4" ht="15.75" x14ac:dyDescent="0.25">
      <c r="A33" s="27">
        <f>Residential!E44</f>
        <v>0</v>
      </c>
      <c r="B33" s="76" t="s">
        <v>53</v>
      </c>
      <c r="C33" s="127">
        <v>1123.58</v>
      </c>
      <c r="D33" s="31">
        <f t="shared" si="3"/>
        <v>0</v>
      </c>
    </row>
    <row r="34" spans="1:4" ht="15.75" x14ac:dyDescent="0.25">
      <c r="A34" s="27">
        <f>Residential!E45</f>
        <v>0</v>
      </c>
      <c r="B34" s="76" t="s">
        <v>54</v>
      </c>
      <c r="C34" s="127">
        <v>1200.44</v>
      </c>
      <c r="D34" s="31">
        <f t="shared" si="3"/>
        <v>0</v>
      </c>
    </row>
    <row r="35" spans="1:4" ht="15.75" x14ac:dyDescent="0.25">
      <c r="A35" s="27">
        <f>Residential!E46</f>
        <v>0</v>
      </c>
      <c r="B35" s="76" t="s">
        <v>55</v>
      </c>
      <c r="C35" s="127">
        <v>1246.1600000000001</v>
      </c>
      <c r="D35" s="31">
        <f t="shared" si="3"/>
        <v>0</v>
      </c>
    </row>
    <row r="36" spans="1:4" ht="15.75" x14ac:dyDescent="0.25">
      <c r="A36" s="27">
        <f>Residential!E47</f>
        <v>0</v>
      </c>
      <c r="B36" s="76" t="s">
        <v>56</v>
      </c>
      <c r="C36" s="127">
        <v>1307.44</v>
      </c>
      <c r="D36" s="31">
        <f t="shared" si="3"/>
        <v>0</v>
      </c>
    </row>
    <row r="37" spans="1:4" ht="15.75" x14ac:dyDescent="0.25">
      <c r="A37" s="27">
        <f>Residential!E48</f>
        <v>0</v>
      </c>
      <c r="B37" s="76" t="s">
        <v>57</v>
      </c>
      <c r="C37" s="127">
        <v>1338.57</v>
      </c>
      <c r="D37" s="31">
        <f t="shared" si="3"/>
        <v>0</v>
      </c>
    </row>
    <row r="38" spans="1:4" ht="15.75" x14ac:dyDescent="0.25">
      <c r="A38" s="27">
        <f>Residential!E49</f>
        <v>0</v>
      </c>
      <c r="B38" s="76" t="s">
        <v>58</v>
      </c>
      <c r="C38" s="127">
        <v>1384.29</v>
      </c>
      <c r="D38" s="31">
        <f t="shared" si="3"/>
        <v>0</v>
      </c>
    </row>
    <row r="39" spans="1:4" ht="15.75" x14ac:dyDescent="0.25">
      <c r="A39" s="27">
        <f>Residential!E50</f>
        <v>0</v>
      </c>
      <c r="B39" s="76" t="s">
        <v>59</v>
      </c>
      <c r="C39" s="127">
        <v>1430.99</v>
      </c>
      <c r="D39" s="31">
        <f t="shared" si="3"/>
        <v>0</v>
      </c>
    </row>
    <row r="40" spans="1:4" ht="15.75" x14ac:dyDescent="0.25">
      <c r="A40" s="27">
        <f>Residential!E51</f>
        <v>0</v>
      </c>
      <c r="B40" s="76" t="s">
        <v>97</v>
      </c>
      <c r="C40" s="127">
        <v>1462.12</v>
      </c>
      <c r="D40" s="31">
        <f t="shared" si="3"/>
        <v>0</v>
      </c>
    </row>
    <row r="41" spans="1:4" ht="15.75" x14ac:dyDescent="0.25">
      <c r="A41" s="27">
        <f>Residential!E52</f>
        <v>0</v>
      </c>
      <c r="B41" s="18" t="s">
        <v>98</v>
      </c>
      <c r="C41" s="127">
        <v>1492.28</v>
      </c>
      <c r="D41" s="31">
        <f t="shared" si="3"/>
        <v>0</v>
      </c>
    </row>
    <row r="42" spans="1:4" ht="15.75" x14ac:dyDescent="0.25">
      <c r="A42" s="27">
        <f>Residential!E53</f>
        <v>0</v>
      </c>
      <c r="B42" s="18" t="s">
        <v>99</v>
      </c>
      <c r="C42" s="127">
        <v>1523.4</v>
      </c>
      <c r="D42" s="31">
        <f t="shared" si="3"/>
        <v>0</v>
      </c>
    </row>
    <row r="43" spans="1:4" ht="15.75" x14ac:dyDescent="0.25">
      <c r="A43" s="27">
        <f>Residential!E54</f>
        <v>0</v>
      </c>
      <c r="B43" s="18" t="s">
        <v>100</v>
      </c>
      <c r="C43" s="127">
        <v>1553.56</v>
      </c>
      <c r="D43" s="31">
        <f t="shared" si="3"/>
        <v>0</v>
      </c>
    </row>
    <row r="44" spans="1:4" ht="15.75" x14ac:dyDescent="0.25">
      <c r="A44" s="27">
        <f>Residential!E55</f>
        <v>0</v>
      </c>
      <c r="B44" s="18" t="s">
        <v>101</v>
      </c>
      <c r="C44" s="127">
        <v>1584.69</v>
      </c>
      <c r="D44" s="31">
        <f t="shared" si="3"/>
        <v>0</v>
      </c>
    </row>
    <row r="45" spans="1:4" ht="15.75" x14ac:dyDescent="0.25">
      <c r="A45" s="27">
        <f>Residential!E56</f>
        <v>0</v>
      </c>
      <c r="B45" s="18" t="s">
        <v>102</v>
      </c>
      <c r="C45" s="127">
        <v>1615.82</v>
      </c>
      <c r="D45" s="31">
        <f t="shared" si="3"/>
        <v>0</v>
      </c>
    </row>
    <row r="46" spans="1:4" ht="15.75" x14ac:dyDescent="0.25">
      <c r="A46" s="27">
        <f>Residential!E57</f>
        <v>0</v>
      </c>
      <c r="B46" s="30" t="s">
        <v>65</v>
      </c>
      <c r="C46" s="127">
        <v>553.52</v>
      </c>
      <c r="D46" s="31">
        <f t="shared" si="3"/>
        <v>0</v>
      </c>
    </row>
    <row r="47" spans="1:4" ht="22.5" customHeight="1" x14ac:dyDescent="0.25">
      <c r="C47" s="61" t="s">
        <v>72</v>
      </c>
      <c r="D47" s="52">
        <f>ROUND(SUM(D5:D46),0)</f>
        <v>0</v>
      </c>
    </row>
    <row r="48" spans="1:4" x14ac:dyDescent="0.25">
      <c r="D48" s="52"/>
    </row>
    <row r="50" spans="1:5" ht="30" x14ac:dyDescent="0.25">
      <c r="A50" s="57" t="s">
        <v>33</v>
      </c>
      <c r="B50" s="59" t="s">
        <v>68</v>
      </c>
      <c r="C50" s="59" t="s">
        <v>77</v>
      </c>
      <c r="D50" s="26" t="s">
        <v>30</v>
      </c>
      <c r="E50" s="58" t="s">
        <v>69</v>
      </c>
    </row>
    <row r="51" spans="1:5" ht="15.75" x14ac:dyDescent="0.25">
      <c r="A51" s="27">
        <f>NonResidential!F27</f>
        <v>0</v>
      </c>
      <c r="B51" s="55" t="s">
        <v>22</v>
      </c>
      <c r="C51" s="35">
        <v>246</v>
      </c>
      <c r="D51" s="31">
        <f>SUM(C51*A51/1000)</f>
        <v>0</v>
      </c>
    </row>
    <row r="52" spans="1:5" ht="15.75" x14ac:dyDescent="0.25">
      <c r="A52" s="27">
        <f>NonResidential!F28</f>
        <v>0</v>
      </c>
      <c r="B52" s="56" t="s">
        <v>23</v>
      </c>
      <c r="C52" s="35">
        <v>1492</v>
      </c>
      <c r="D52" s="31">
        <f>SUM(C52*A52/1000)</f>
        <v>0</v>
      </c>
    </row>
    <row r="53" spans="1:5" ht="15.75" x14ac:dyDescent="0.25">
      <c r="A53" s="27">
        <f>NonResidential!F29</f>
        <v>0</v>
      </c>
      <c r="B53" s="56" t="s">
        <v>24</v>
      </c>
      <c r="C53" s="35">
        <v>2092</v>
      </c>
      <c r="D53" s="31">
        <f>SUM(C53*A53/1000)</f>
        <v>0</v>
      </c>
    </row>
    <row r="54" spans="1:5" ht="15.75" x14ac:dyDescent="0.25">
      <c r="A54" s="27">
        <f>NonResidential!F30</f>
        <v>0</v>
      </c>
      <c r="B54" s="56" t="s">
        <v>25</v>
      </c>
      <c r="C54" s="35">
        <v>738</v>
      </c>
      <c r="D54" s="31">
        <f>SUM(C54*A54/1000)</f>
        <v>0</v>
      </c>
    </row>
    <row r="55" spans="1:5" ht="21.75" customHeight="1" x14ac:dyDescent="0.25">
      <c r="C55" s="61" t="s">
        <v>73</v>
      </c>
      <c r="D55" s="31">
        <f>ROUND(SUM(D51:D54),0)</f>
        <v>0</v>
      </c>
    </row>
  </sheetData>
  <sheetProtection algorithmName="SHA-512" hashValue="S7rApnSKiRlQMbvGn3Q/nhv+MJn+/Ih/lGoyHsPQZxHefA5vmwUKRI//nwQdjbQpa6VRGwTBnEyeF78Xh4Db0A==" saltValue="q20hsaLaLVo9xPkh3r5F7g=="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0"/>
  <sheetViews>
    <sheetView zoomScale="90" zoomScaleNormal="90" workbookViewId="0">
      <selection activeCell="C5" sqref="C5:C23"/>
    </sheetView>
  </sheetViews>
  <sheetFormatPr defaultRowHeight="15" x14ac:dyDescent="0.25"/>
  <cols>
    <col min="2" max="2" width="36.7109375" customWidth="1"/>
    <col min="3" max="3" width="19.85546875" style="77" customWidth="1"/>
    <col min="4" max="4" width="14.7109375" customWidth="1"/>
  </cols>
  <sheetData>
    <row r="1" spans="1:5" ht="15.75" x14ac:dyDescent="0.25">
      <c r="C1" s="94" t="s">
        <v>150</v>
      </c>
    </row>
    <row r="2" spans="1:5" ht="15.75" x14ac:dyDescent="0.25">
      <c r="C2" s="94"/>
    </row>
    <row r="3" spans="1:5" ht="15.75" x14ac:dyDescent="0.25">
      <c r="A3" s="23" t="s">
        <v>34</v>
      </c>
      <c r="B3" s="24"/>
    </row>
    <row r="4" spans="1:5" ht="47.25" x14ac:dyDescent="0.25">
      <c r="A4" s="25" t="s">
        <v>60</v>
      </c>
      <c r="B4" s="32" t="s">
        <v>134</v>
      </c>
      <c r="C4" s="95" t="s">
        <v>62</v>
      </c>
      <c r="D4" s="26" t="s">
        <v>30</v>
      </c>
      <c r="E4" s="51" t="s">
        <v>63</v>
      </c>
    </row>
    <row r="5" spans="1:5" ht="15.75" x14ac:dyDescent="0.25">
      <c r="A5" s="27">
        <f>Residential!B17</f>
        <v>0</v>
      </c>
      <c r="B5" s="83" t="s">
        <v>96</v>
      </c>
      <c r="C5" s="96">
        <v>5367</v>
      </c>
      <c r="D5" s="31">
        <f t="shared" ref="D5:D8" si="0">SUM(C5*A5)</f>
        <v>0</v>
      </c>
      <c r="E5" s="51"/>
    </row>
    <row r="6" spans="1:5" ht="15.75" x14ac:dyDescent="0.25">
      <c r="A6" s="27">
        <f>Residential!B18</f>
        <v>0</v>
      </c>
      <c r="B6" s="84" t="s">
        <v>95</v>
      </c>
      <c r="C6" s="96">
        <v>6014</v>
      </c>
      <c r="D6" s="31">
        <f t="shared" si="0"/>
        <v>0</v>
      </c>
      <c r="E6" s="51"/>
    </row>
    <row r="7" spans="1:5" ht="15.75" x14ac:dyDescent="0.25">
      <c r="A7" s="27">
        <f>Residential!B19</f>
        <v>0</v>
      </c>
      <c r="B7" s="84" t="s">
        <v>94</v>
      </c>
      <c r="C7" s="96">
        <v>7051</v>
      </c>
      <c r="D7" s="31">
        <f t="shared" si="0"/>
        <v>0</v>
      </c>
      <c r="E7" s="51"/>
    </row>
    <row r="8" spans="1:5" ht="15.75" x14ac:dyDescent="0.25">
      <c r="A8" s="27">
        <f>Residential!B20</f>
        <v>0</v>
      </c>
      <c r="B8" s="84" t="s">
        <v>93</v>
      </c>
      <c r="C8" s="96">
        <v>8208</v>
      </c>
      <c r="D8" s="31">
        <f t="shared" si="0"/>
        <v>0</v>
      </c>
      <c r="E8" s="51"/>
    </row>
    <row r="9" spans="1:5" ht="15.75" x14ac:dyDescent="0.25">
      <c r="A9" s="27">
        <f>Residential!B21</f>
        <v>0</v>
      </c>
      <c r="B9" s="86" t="s">
        <v>92</v>
      </c>
      <c r="C9" s="97">
        <v>9866</v>
      </c>
      <c r="D9" s="31">
        <f>SUM(C9*A9)</f>
        <v>0</v>
      </c>
    </row>
    <row r="10" spans="1:5" ht="15.75" x14ac:dyDescent="0.25">
      <c r="A10" s="27">
        <f>Residential!B22</f>
        <v>0</v>
      </c>
      <c r="B10" s="85" t="s">
        <v>52</v>
      </c>
      <c r="C10" s="97">
        <v>11362</v>
      </c>
      <c r="D10" s="31">
        <f t="shared" ref="D10:D23" si="1">SUM(C10*A10)</f>
        <v>0</v>
      </c>
    </row>
    <row r="11" spans="1:5" ht="15.75" x14ac:dyDescent="0.25">
      <c r="A11" s="27">
        <f>Residential!B23</f>
        <v>0</v>
      </c>
      <c r="B11" s="85" t="s">
        <v>53</v>
      </c>
      <c r="C11" s="97">
        <v>12801</v>
      </c>
      <c r="D11" s="31">
        <f t="shared" si="1"/>
        <v>0</v>
      </c>
    </row>
    <row r="12" spans="1:5" ht="15.75" x14ac:dyDescent="0.25">
      <c r="A12" s="27">
        <f>Residential!B24</f>
        <v>0</v>
      </c>
      <c r="B12" s="85" t="s">
        <v>54</v>
      </c>
      <c r="C12" s="97">
        <v>14096</v>
      </c>
      <c r="D12" s="31">
        <f t="shared" si="1"/>
        <v>0</v>
      </c>
    </row>
    <row r="13" spans="1:5" ht="15.75" x14ac:dyDescent="0.25">
      <c r="A13" s="27">
        <f>Residential!B25</f>
        <v>0</v>
      </c>
      <c r="B13" s="85" t="s">
        <v>55</v>
      </c>
      <c r="C13" s="97">
        <v>15309</v>
      </c>
      <c r="D13" s="31">
        <f t="shared" si="1"/>
        <v>0</v>
      </c>
    </row>
    <row r="14" spans="1:5" ht="15.75" x14ac:dyDescent="0.25">
      <c r="A14" s="27">
        <f>Residential!B26</f>
        <v>0</v>
      </c>
      <c r="B14" s="85" t="s">
        <v>56</v>
      </c>
      <c r="C14" s="97">
        <v>16508</v>
      </c>
      <c r="D14" s="31">
        <f t="shared" si="1"/>
        <v>0</v>
      </c>
    </row>
    <row r="15" spans="1:5" ht="15.75" x14ac:dyDescent="0.25">
      <c r="A15" s="27">
        <f>Residential!B27</f>
        <v>0</v>
      </c>
      <c r="B15" s="85" t="s">
        <v>57</v>
      </c>
      <c r="C15" s="97">
        <v>17590</v>
      </c>
      <c r="D15" s="31">
        <f t="shared" si="1"/>
        <v>0</v>
      </c>
    </row>
    <row r="16" spans="1:5" ht="15.75" x14ac:dyDescent="0.25">
      <c r="A16" s="27">
        <f>Residential!B28</f>
        <v>0</v>
      </c>
      <c r="B16" s="85" t="s">
        <v>58</v>
      </c>
      <c r="C16" s="97">
        <v>18664</v>
      </c>
      <c r="D16" s="31">
        <f t="shared" si="1"/>
        <v>0</v>
      </c>
    </row>
    <row r="17" spans="1:5" ht="15.75" x14ac:dyDescent="0.25">
      <c r="A17" s="27">
        <f>Residential!B29</f>
        <v>0</v>
      </c>
      <c r="B17" s="85" t="s">
        <v>59</v>
      </c>
      <c r="C17" s="97">
        <v>19739</v>
      </c>
      <c r="D17" s="31">
        <f t="shared" si="1"/>
        <v>0</v>
      </c>
    </row>
    <row r="18" spans="1:5" ht="15.75" x14ac:dyDescent="0.25">
      <c r="A18" s="27">
        <f>Residential!B30</f>
        <v>0</v>
      </c>
      <c r="B18" s="87" t="s">
        <v>133</v>
      </c>
      <c r="C18" s="97">
        <v>20694</v>
      </c>
      <c r="D18" s="31">
        <f t="shared" si="1"/>
        <v>0</v>
      </c>
    </row>
    <row r="19" spans="1:5" ht="15.75" x14ac:dyDescent="0.25">
      <c r="A19" s="27">
        <f>Residential!B31</f>
        <v>0</v>
      </c>
      <c r="B19" s="85" t="s">
        <v>98</v>
      </c>
      <c r="C19" s="97">
        <v>21630</v>
      </c>
      <c r="D19" s="31">
        <f t="shared" si="1"/>
        <v>0</v>
      </c>
    </row>
    <row r="20" spans="1:5" ht="15.75" x14ac:dyDescent="0.25">
      <c r="A20" s="27">
        <f>Residential!B32</f>
        <v>0</v>
      </c>
      <c r="B20" s="85" t="s">
        <v>99</v>
      </c>
      <c r="C20" s="97">
        <v>22548</v>
      </c>
      <c r="D20" s="31">
        <f t="shared" si="1"/>
        <v>0</v>
      </c>
    </row>
    <row r="21" spans="1:5" ht="15.75" x14ac:dyDescent="0.25">
      <c r="A21" s="27">
        <f>Residential!B33</f>
        <v>0</v>
      </c>
      <c r="B21" s="85" t="s">
        <v>100</v>
      </c>
      <c r="C21" s="97">
        <v>23339</v>
      </c>
      <c r="D21" s="31">
        <f t="shared" si="1"/>
        <v>0</v>
      </c>
    </row>
    <row r="22" spans="1:5" ht="15.75" x14ac:dyDescent="0.25">
      <c r="A22" s="27">
        <f>Residential!B34</f>
        <v>0</v>
      </c>
      <c r="B22" s="85" t="s">
        <v>101</v>
      </c>
      <c r="C22" s="97">
        <v>24289</v>
      </c>
      <c r="D22" s="31">
        <f t="shared" si="1"/>
        <v>0</v>
      </c>
    </row>
    <row r="23" spans="1:5" ht="15.75" x14ac:dyDescent="0.25">
      <c r="A23" s="27">
        <f>Residential!B35</f>
        <v>0</v>
      </c>
      <c r="B23" s="85" t="s">
        <v>102</v>
      </c>
      <c r="C23" s="97">
        <v>25055</v>
      </c>
      <c r="D23" s="31">
        <f t="shared" si="1"/>
        <v>0</v>
      </c>
    </row>
    <row r="25" spans="1:5" x14ac:dyDescent="0.25">
      <c r="C25" s="98" t="s">
        <v>83</v>
      </c>
      <c r="D25" s="52">
        <f>SUM(D5:D23)</f>
        <v>0</v>
      </c>
    </row>
    <row r="26" spans="1:5" x14ac:dyDescent="0.25">
      <c r="D26" s="52"/>
    </row>
    <row r="27" spans="1:5" ht="45" x14ac:dyDescent="0.25">
      <c r="A27" s="25" t="s">
        <v>60</v>
      </c>
      <c r="B27" s="32" t="s">
        <v>61</v>
      </c>
      <c r="C27" s="95" t="s">
        <v>62</v>
      </c>
      <c r="D27" s="26" t="s">
        <v>30</v>
      </c>
      <c r="E27" s="51" t="s">
        <v>64</v>
      </c>
    </row>
    <row r="28" spans="1:5" ht="15.75" x14ac:dyDescent="0.25">
      <c r="A28" s="27">
        <f>Residential!B38</f>
        <v>0</v>
      </c>
      <c r="B28" s="88" t="s">
        <v>96</v>
      </c>
      <c r="C28" s="99">
        <v>3702</v>
      </c>
      <c r="D28" s="31">
        <f t="shared" ref="D28:D31" si="2">SUM(C28*A28)</f>
        <v>0</v>
      </c>
      <c r="E28" s="51"/>
    </row>
    <row r="29" spans="1:5" ht="15.75" x14ac:dyDescent="0.25">
      <c r="A29" s="27">
        <f>Residential!B39</f>
        <v>0</v>
      </c>
      <c r="B29" s="89" t="s">
        <v>95</v>
      </c>
      <c r="C29" s="99">
        <v>4154</v>
      </c>
      <c r="D29" s="31">
        <f t="shared" si="2"/>
        <v>0</v>
      </c>
      <c r="E29" s="51"/>
    </row>
    <row r="30" spans="1:5" ht="15.75" x14ac:dyDescent="0.25">
      <c r="A30" s="27">
        <f>Residential!B40</f>
        <v>0</v>
      </c>
      <c r="B30" s="89" t="s">
        <v>94</v>
      </c>
      <c r="C30" s="99">
        <v>4871</v>
      </c>
      <c r="D30" s="31">
        <f t="shared" si="2"/>
        <v>0</v>
      </c>
      <c r="E30" s="51"/>
    </row>
    <row r="31" spans="1:5" ht="15.75" x14ac:dyDescent="0.25">
      <c r="A31" s="27">
        <f>Residential!B41</f>
        <v>0</v>
      </c>
      <c r="B31" s="89" t="s">
        <v>93</v>
      </c>
      <c r="C31" s="99">
        <v>5436</v>
      </c>
      <c r="D31" s="31">
        <f t="shared" si="2"/>
        <v>0</v>
      </c>
      <c r="E31" s="51"/>
    </row>
    <row r="32" spans="1:5" ht="15.75" x14ac:dyDescent="0.25">
      <c r="A32" s="27">
        <f>Residential!B42</f>
        <v>0</v>
      </c>
      <c r="B32" s="90" t="s">
        <v>92</v>
      </c>
      <c r="C32" s="100">
        <v>6379</v>
      </c>
      <c r="D32" s="31">
        <f>SUM(C32*A32)</f>
        <v>0</v>
      </c>
    </row>
    <row r="33" spans="1:4" ht="15.75" x14ac:dyDescent="0.25">
      <c r="A33" s="27">
        <f>Residential!B43</f>
        <v>0</v>
      </c>
      <c r="B33" s="91" t="s">
        <v>52</v>
      </c>
      <c r="C33" s="100">
        <v>7396</v>
      </c>
      <c r="D33" s="31">
        <f t="shared" ref="D33:D46" si="3">SUM(C33*A33)</f>
        <v>0</v>
      </c>
    </row>
    <row r="34" spans="1:4" ht="15.75" x14ac:dyDescent="0.25">
      <c r="A34" s="27">
        <f>Residential!B44</f>
        <v>0</v>
      </c>
      <c r="B34" s="91" t="s">
        <v>53</v>
      </c>
      <c r="C34" s="100">
        <v>8289</v>
      </c>
      <c r="D34" s="31">
        <f t="shared" si="3"/>
        <v>0</v>
      </c>
    </row>
    <row r="35" spans="1:4" ht="15.75" x14ac:dyDescent="0.25">
      <c r="A35" s="27">
        <f>Residential!B45</f>
        <v>0</v>
      </c>
      <c r="B35" s="91" t="s">
        <v>54</v>
      </c>
      <c r="C35" s="100">
        <v>9232</v>
      </c>
      <c r="D35" s="31">
        <f t="shared" si="3"/>
        <v>0</v>
      </c>
    </row>
    <row r="36" spans="1:4" ht="15.75" x14ac:dyDescent="0.25">
      <c r="A36" s="27">
        <f>Residential!B46</f>
        <v>0</v>
      </c>
      <c r="B36" s="91" t="s">
        <v>55</v>
      </c>
      <c r="C36" s="100">
        <v>9967</v>
      </c>
      <c r="D36" s="31">
        <f t="shared" si="3"/>
        <v>0</v>
      </c>
    </row>
    <row r="37" spans="1:4" ht="15.75" x14ac:dyDescent="0.25">
      <c r="A37" s="27">
        <f>Residential!B47</f>
        <v>0</v>
      </c>
      <c r="B37" s="91" t="s">
        <v>56</v>
      </c>
      <c r="C37" s="100">
        <v>10778</v>
      </c>
      <c r="D37" s="31">
        <f t="shared" si="3"/>
        <v>0</v>
      </c>
    </row>
    <row r="38" spans="1:4" ht="15.75" x14ac:dyDescent="0.25">
      <c r="A38" s="27">
        <f>Residential!B48</f>
        <v>0</v>
      </c>
      <c r="B38" s="91" t="s">
        <v>57</v>
      </c>
      <c r="C38" s="100">
        <v>11425</v>
      </c>
      <c r="D38" s="31">
        <f t="shared" si="3"/>
        <v>0</v>
      </c>
    </row>
    <row r="39" spans="1:4" ht="15.75" x14ac:dyDescent="0.25">
      <c r="A39" s="27">
        <f>Residential!B49</f>
        <v>0</v>
      </c>
      <c r="B39" s="91" t="s">
        <v>58</v>
      </c>
      <c r="C39" s="100">
        <v>12160</v>
      </c>
      <c r="D39" s="31">
        <f t="shared" si="3"/>
        <v>0</v>
      </c>
    </row>
    <row r="40" spans="1:4" ht="15.75" x14ac:dyDescent="0.25">
      <c r="A40" s="27">
        <f>Residential!B50</f>
        <v>0</v>
      </c>
      <c r="B40" s="91" t="s">
        <v>59</v>
      </c>
      <c r="C40" s="100">
        <v>12883</v>
      </c>
      <c r="D40" s="31">
        <f t="shared" si="3"/>
        <v>0</v>
      </c>
    </row>
    <row r="41" spans="1:4" ht="15.75" x14ac:dyDescent="0.25">
      <c r="A41" s="27">
        <f>Residential!B51</f>
        <v>0</v>
      </c>
      <c r="B41" s="92" t="s">
        <v>133</v>
      </c>
      <c r="C41" s="100">
        <v>13517</v>
      </c>
      <c r="D41" s="31">
        <f t="shared" si="3"/>
        <v>0</v>
      </c>
    </row>
    <row r="42" spans="1:4" ht="15.75" x14ac:dyDescent="0.25">
      <c r="A42" s="27">
        <f>Residential!B52</f>
        <v>0</v>
      </c>
      <c r="B42" s="91" t="s">
        <v>98</v>
      </c>
      <c r="C42" s="100">
        <v>14071</v>
      </c>
      <c r="D42" s="31">
        <f t="shared" si="3"/>
        <v>0</v>
      </c>
    </row>
    <row r="43" spans="1:4" ht="15.75" x14ac:dyDescent="0.25">
      <c r="A43" s="27">
        <f>Residential!B53</f>
        <v>0</v>
      </c>
      <c r="B43" s="91" t="s">
        <v>99</v>
      </c>
      <c r="C43" s="100">
        <v>14686</v>
      </c>
      <c r="D43" s="31">
        <f t="shared" si="3"/>
        <v>0</v>
      </c>
    </row>
    <row r="44" spans="1:4" ht="15.75" x14ac:dyDescent="0.25">
      <c r="A44" s="27">
        <f>Residential!B54</f>
        <v>0</v>
      </c>
      <c r="B44" s="91" t="s">
        <v>100</v>
      </c>
      <c r="C44" s="100">
        <v>15208</v>
      </c>
      <c r="D44" s="31">
        <f t="shared" si="3"/>
        <v>0</v>
      </c>
    </row>
    <row r="45" spans="1:4" ht="15.75" x14ac:dyDescent="0.25">
      <c r="A45" s="27">
        <f>Residential!B55</f>
        <v>0</v>
      </c>
      <c r="B45" s="91" t="s">
        <v>101</v>
      </c>
      <c r="C45" s="100">
        <v>15849</v>
      </c>
      <c r="D45" s="31">
        <f t="shared" si="3"/>
        <v>0</v>
      </c>
    </row>
    <row r="46" spans="1:4" ht="15.75" x14ac:dyDescent="0.25">
      <c r="A46" s="27">
        <f>Residential!B56</f>
        <v>0</v>
      </c>
      <c r="B46" s="91" t="s">
        <v>102</v>
      </c>
      <c r="C46" s="100">
        <v>16283</v>
      </c>
      <c r="D46" s="31">
        <f t="shared" si="3"/>
        <v>0</v>
      </c>
    </row>
    <row r="47" spans="1:4" ht="15.75" x14ac:dyDescent="0.25">
      <c r="A47" s="27">
        <f>Residential!B57</f>
        <v>0</v>
      </c>
      <c r="B47" s="91" t="s">
        <v>65</v>
      </c>
      <c r="C47" s="101">
        <v>3658</v>
      </c>
      <c r="D47" s="31">
        <f>SUM(C47*A47)</f>
        <v>0</v>
      </c>
    </row>
    <row r="48" spans="1:4" ht="15.75" x14ac:dyDescent="0.25">
      <c r="A48" s="27"/>
      <c r="B48" s="82"/>
      <c r="C48" s="102"/>
      <c r="D48" s="31"/>
    </row>
    <row r="49" spans="1:6" ht="21" customHeight="1" x14ac:dyDescent="0.25">
      <c r="C49" s="98" t="s">
        <v>84</v>
      </c>
      <c r="D49" s="52">
        <f>SUM(D28:D47)</f>
        <v>0</v>
      </c>
    </row>
    <row r="50" spans="1:6" x14ac:dyDescent="0.25">
      <c r="C50" s="77" t="s">
        <v>78</v>
      </c>
      <c r="D50" s="36">
        <f>Residential!E14</f>
        <v>1</v>
      </c>
    </row>
    <row r="51" spans="1:6" x14ac:dyDescent="0.25">
      <c r="C51" s="98" t="s">
        <v>70</v>
      </c>
      <c r="D51" s="67">
        <f>SUM(D25+D49)*D50</f>
        <v>0</v>
      </c>
      <c r="F51" s="53"/>
    </row>
    <row r="54" spans="1:6" ht="30" x14ac:dyDescent="0.25">
      <c r="A54" s="25" t="s">
        <v>35</v>
      </c>
      <c r="B54" s="32" t="s">
        <v>36</v>
      </c>
      <c r="C54" s="95" t="s">
        <v>37</v>
      </c>
      <c r="D54" s="26" t="s">
        <v>30</v>
      </c>
      <c r="E54" s="51" t="s">
        <v>76</v>
      </c>
    </row>
    <row r="55" spans="1:6" ht="15.75" x14ac:dyDescent="0.25">
      <c r="A55" s="27">
        <f>NonResidential!B8</f>
        <v>0</v>
      </c>
      <c r="B55" s="34" t="s">
        <v>38</v>
      </c>
      <c r="C55" s="103">
        <v>18595</v>
      </c>
      <c r="D55" s="31">
        <f>SUM(C55*A55)/1000</f>
        <v>0</v>
      </c>
    </row>
    <row r="56" spans="1:6" ht="15.75" x14ac:dyDescent="0.25">
      <c r="A56" s="27">
        <f>NonResidential!B9</f>
        <v>0</v>
      </c>
      <c r="B56" s="30" t="s">
        <v>39</v>
      </c>
      <c r="C56" s="103">
        <v>5863</v>
      </c>
      <c r="D56" s="31">
        <f>SUM(C56*A56)/1000</f>
        <v>0</v>
      </c>
    </row>
    <row r="57" spans="1:6" ht="15.75" x14ac:dyDescent="0.25">
      <c r="A57" s="27">
        <f>NonResidential!B10</f>
        <v>0</v>
      </c>
      <c r="B57" s="30" t="s">
        <v>40</v>
      </c>
      <c r="C57" s="103">
        <v>4575</v>
      </c>
      <c r="D57" s="31">
        <f>SUM(C57*A57)/1000</f>
        <v>0</v>
      </c>
    </row>
    <row r="58" spans="1:6" ht="15.75" x14ac:dyDescent="0.25">
      <c r="A58" s="27">
        <f>NonResidential!B11</f>
        <v>0</v>
      </c>
      <c r="B58" s="30" t="s">
        <v>41</v>
      </c>
      <c r="C58" s="103">
        <v>4996</v>
      </c>
      <c r="D58" s="31">
        <f>SUM(C58*A58)/1000</f>
        <v>0</v>
      </c>
    </row>
    <row r="59" spans="1:6" ht="15.75" x14ac:dyDescent="0.25">
      <c r="A59" s="27">
        <f>NonResidential!B12</f>
        <v>0</v>
      </c>
      <c r="B59" s="30" t="s">
        <v>42</v>
      </c>
      <c r="C59" s="103">
        <v>1778</v>
      </c>
      <c r="D59" s="31">
        <f>SUM(C59*A59)</f>
        <v>0</v>
      </c>
    </row>
    <row r="60" spans="1:6" ht="15.75" x14ac:dyDescent="0.25">
      <c r="A60" s="27">
        <f>NonResidential!B13</f>
        <v>0</v>
      </c>
      <c r="B60" s="30" t="s">
        <v>43</v>
      </c>
      <c r="C60" s="103">
        <v>6693</v>
      </c>
      <c r="D60" s="31">
        <f>SUM(C60*A60)/1000</f>
        <v>0</v>
      </c>
    </row>
    <row r="61" spans="1:6" ht="15.75" x14ac:dyDescent="0.25">
      <c r="A61" s="27">
        <f>NonResidential!B14</f>
        <v>0</v>
      </c>
      <c r="B61" s="30" t="s">
        <v>44</v>
      </c>
      <c r="C61" s="103">
        <v>9294</v>
      </c>
      <c r="D61" s="31">
        <f>SUM(C61*A61)/1000</f>
        <v>0</v>
      </c>
    </row>
    <row r="62" spans="1:6" ht="15.75" x14ac:dyDescent="0.25">
      <c r="A62" s="27">
        <f>NonResidential!B15</f>
        <v>0</v>
      </c>
      <c r="B62" s="30" t="s">
        <v>45</v>
      </c>
      <c r="C62" s="103">
        <v>1540</v>
      </c>
      <c r="D62" s="31">
        <f>SUM(C62*A62)</f>
        <v>0</v>
      </c>
    </row>
    <row r="63" spans="1:6" ht="15.75" x14ac:dyDescent="0.25">
      <c r="A63" s="27">
        <f>NonResidential!B16</f>
        <v>0</v>
      </c>
      <c r="B63" s="30" t="s">
        <v>46</v>
      </c>
      <c r="C63" s="103">
        <v>1106</v>
      </c>
      <c r="D63" s="31">
        <f>SUM(C63*A63)</f>
        <v>0</v>
      </c>
    </row>
    <row r="64" spans="1:6" ht="15.75" x14ac:dyDescent="0.25">
      <c r="A64" s="27">
        <f>NonResidential!B17</f>
        <v>0</v>
      </c>
      <c r="B64" s="30" t="s">
        <v>47</v>
      </c>
      <c r="C64" s="103">
        <v>610</v>
      </c>
      <c r="D64" s="31">
        <f>SUM(C64*A64)/1000</f>
        <v>0</v>
      </c>
    </row>
    <row r="65" spans="1:4" ht="15.75" x14ac:dyDescent="0.25">
      <c r="A65" s="27">
        <f>NonResidential!B18</f>
        <v>0</v>
      </c>
      <c r="B65" s="30" t="s">
        <v>48</v>
      </c>
      <c r="C65" s="103">
        <v>716</v>
      </c>
      <c r="D65" s="31">
        <f>SUM(C65*A65)/1000</f>
        <v>0</v>
      </c>
    </row>
    <row r="66" spans="1:4" ht="15.75" x14ac:dyDescent="0.25">
      <c r="A66" s="27">
        <f>NonResidential!B19</f>
        <v>0</v>
      </c>
      <c r="B66" s="30" t="s">
        <v>49</v>
      </c>
      <c r="C66" s="103">
        <v>2011</v>
      </c>
      <c r="D66" s="31">
        <f>SUM(C66*A66)/1000</f>
        <v>0</v>
      </c>
    </row>
    <row r="67" spans="1:4" ht="15.75" x14ac:dyDescent="0.25">
      <c r="A67" s="27">
        <f>NonResidential!B20</f>
        <v>0</v>
      </c>
      <c r="B67" s="30" t="s">
        <v>50</v>
      </c>
      <c r="C67" s="103">
        <v>2061</v>
      </c>
      <c r="D67" s="31">
        <f>SUM(C67*A67)/1000</f>
        <v>0</v>
      </c>
    </row>
    <row r="68" spans="1:4" ht="23.25" customHeight="1" x14ac:dyDescent="0.25">
      <c r="C68" s="98" t="s">
        <v>82</v>
      </c>
      <c r="D68" s="66">
        <f>SUM(D55:D67)</f>
        <v>0</v>
      </c>
    </row>
    <row r="69" spans="1:4" x14ac:dyDescent="0.25">
      <c r="C69" s="77" t="s">
        <v>78</v>
      </c>
      <c r="D69" s="36">
        <f>NonResidential!B22</f>
        <v>1</v>
      </c>
    </row>
    <row r="70" spans="1:4" x14ac:dyDescent="0.25">
      <c r="C70" s="98" t="s">
        <v>71</v>
      </c>
      <c r="D70" s="66">
        <f>SUM(D68*D69)</f>
        <v>0</v>
      </c>
    </row>
  </sheetData>
  <sheetProtection algorithmName="SHA-512" hashValue="SRdGc2dzkRzg2F+A0ztyWUpv7a/8TePcJcZS7YOl4cX6hs2H/Die0AkXDHyBNzZW4WsVAafbTwMpi2HJp4NsVA==" saltValue="g/94puI1lnX1JPf5ZURBl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7"/>
  <sheetViews>
    <sheetView workbookViewId="0">
      <selection activeCell="E55" sqref="E55"/>
    </sheetView>
  </sheetViews>
  <sheetFormatPr defaultRowHeight="15" x14ac:dyDescent="0.25"/>
  <cols>
    <col min="1" max="1" width="29.140625" customWidth="1"/>
    <col min="2" max="2" width="33.140625" customWidth="1"/>
    <col min="3" max="3" width="20.85546875" customWidth="1"/>
    <col min="4" max="5" width="14.5703125" customWidth="1"/>
    <col min="7" max="7" width="25" customWidth="1"/>
    <col min="8" max="8" width="10.140625" customWidth="1"/>
  </cols>
  <sheetData>
    <row r="1" spans="1:8" ht="15.75" x14ac:dyDescent="0.25">
      <c r="C1" s="22" t="s">
        <v>149</v>
      </c>
    </row>
    <row r="2" spans="1:8" ht="15.75" x14ac:dyDescent="0.25">
      <c r="A2" s="23" t="s">
        <v>6</v>
      </c>
      <c r="B2" s="24"/>
    </row>
    <row r="3" spans="1:8" ht="31.5" x14ac:dyDescent="0.25">
      <c r="A3" s="25" t="s">
        <v>60</v>
      </c>
      <c r="B3" s="32" t="s">
        <v>61</v>
      </c>
      <c r="C3" s="33" t="s">
        <v>62</v>
      </c>
      <c r="D3" s="26" t="s">
        <v>30</v>
      </c>
      <c r="E3" s="26"/>
      <c r="F3" s="26"/>
      <c r="G3" s="26"/>
      <c r="H3" s="26"/>
    </row>
    <row r="4" spans="1:8" ht="56.25" x14ac:dyDescent="0.25">
      <c r="A4" s="109" t="s">
        <v>135</v>
      </c>
      <c r="B4" s="110" t="s">
        <v>51</v>
      </c>
      <c r="C4" s="111"/>
      <c r="D4" s="26"/>
      <c r="G4" s="29"/>
    </row>
    <row r="5" spans="1:8" ht="15.75" x14ac:dyDescent="0.25">
      <c r="A5" s="112">
        <v>0</v>
      </c>
      <c r="B5" s="113" t="s">
        <v>120</v>
      </c>
      <c r="C5" s="122">
        <v>1079</v>
      </c>
      <c r="D5" s="29">
        <f>SUM(C5*A5)</f>
        <v>0</v>
      </c>
    </row>
    <row r="6" spans="1:8" ht="15.75" x14ac:dyDescent="0.25">
      <c r="A6" s="112">
        <f>Residential!E62</f>
        <v>0</v>
      </c>
      <c r="B6" s="114" t="s">
        <v>121</v>
      </c>
      <c r="C6" s="122">
        <v>1252</v>
      </c>
      <c r="D6" s="29">
        <f t="shared" ref="D6:D23" si="0">SUM(C6*A6)</f>
        <v>0</v>
      </c>
    </row>
    <row r="7" spans="1:8" ht="15.75" x14ac:dyDescent="0.25">
      <c r="A7" s="112">
        <f>Residential!E63</f>
        <v>0</v>
      </c>
      <c r="B7" s="114" t="s">
        <v>122</v>
      </c>
      <c r="C7" s="122">
        <v>1517</v>
      </c>
      <c r="D7" s="29">
        <f t="shared" si="0"/>
        <v>0</v>
      </c>
    </row>
    <row r="8" spans="1:8" ht="15.75" x14ac:dyDescent="0.25">
      <c r="A8" s="112">
        <f>Residential!E64</f>
        <v>0</v>
      </c>
      <c r="B8" s="114" t="s">
        <v>123</v>
      </c>
      <c r="C8" s="122">
        <v>1731</v>
      </c>
      <c r="D8" s="29">
        <f t="shared" si="0"/>
        <v>0</v>
      </c>
    </row>
    <row r="9" spans="1:8" ht="15.75" x14ac:dyDescent="0.25">
      <c r="A9" s="112">
        <f>Residential!E65</f>
        <v>0</v>
      </c>
      <c r="B9" s="115" t="s">
        <v>124</v>
      </c>
      <c r="C9" s="122">
        <v>1914</v>
      </c>
      <c r="D9" s="29">
        <f t="shared" si="0"/>
        <v>0</v>
      </c>
    </row>
    <row r="10" spans="1:8" ht="15.75" x14ac:dyDescent="0.25">
      <c r="A10" s="112">
        <f>Residential!E66</f>
        <v>0</v>
      </c>
      <c r="B10" s="116" t="s">
        <v>106</v>
      </c>
      <c r="C10" s="122">
        <v>2066</v>
      </c>
      <c r="D10" s="29">
        <f t="shared" si="0"/>
        <v>0</v>
      </c>
    </row>
    <row r="11" spans="1:8" ht="15.75" x14ac:dyDescent="0.25">
      <c r="A11" s="112">
        <f>Residential!E67</f>
        <v>0</v>
      </c>
      <c r="B11" s="116" t="s">
        <v>107</v>
      </c>
      <c r="C11" s="122">
        <v>2199</v>
      </c>
      <c r="D11" s="29">
        <f t="shared" si="0"/>
        <v>0</v>
      </c>
    </row>
    <row r="12" spans="1:8" ht="15.75" x14ac:dyDescent="0.25">
      <c r="A12" s="112">
        <f>Residential!E68</f>
        <v>0</v>
      </c>
      <c r="B12" s="116" t="s">
        <v>108</v>
      </c>
      <c r="C12" s="122">
        <v>2321</v>
      </c>
      <c r="D12" s="29">
        <f t="shared" si="0"/>
        <v>0</v>
      </c>
    </row>
    <row r="13" spans="1:8" ht="15.75" x14ac:dyDescent="0.25">
      <c r="A13" s="112">
        <f>Residential!E69</f>
        <v>0</v>
      </c>
      <c r="B13" s="116" t="s">
        <v>109</v>
      </c>
      <c r="C13" s="122">
        <v>2422</v>
      </c>
      <c r="D13" s="29">
        <f t="shared" si="0"/>
        <v>0</v>
      </c>
    </row>
    <row r="14" spans="1:8" ht="15.75" x14ac:dyDescent="0.25">
      <c r="A14" s="112">
        <f>Residential!E70</f>
        <v>0</v>
      </c>
      <c r="B14" s="116" t="s">
        <v>110</v>
      </c>
      <c r="C14" s="122">
        <v>2524</v>
      </c>
      <c r="D14" s="29">
        <f t="shared" si="0"/>
        <v>0</v>
      </c>
    </row>
    <row r="15" spans="1:8" ht="15.75" x14ac:dyDescent="0.25">
      <c r="A15" s="112">
        <f>Residential!E71</f>
        <v>0</v>
      </c>
      <c r="B15" s="116" t="s">
        <v>111</v>
      </c>
      <c r="C15" s="122">
        <v>2606</v>
      </c>
      <c r="D15" s="29">
        <f t="shared" si="0"/>
        <v>0</v>
      </c>
    </row>
    <row r="16" spans="1:8" ht="15.75" x14ac:dyDescent="0.25">
      <c r="A16" s="112">
        <f>Residential!E72</f>
        <v>0</v>
      </c>
      <c r="B16" s="116" t="s">
        <v>112</v>
      </c>
      <c r="C16" s="122">
        <v>2687</v>
      </c>
      <c r="D16" s="29">
        <f t="shared" si="0"/>
        <v>0</v>
      </c>
    </row>
    <row r="17" spans="1:4" ht="15.75" x14ac:dyDescent="0.25">
      <c r="A17" s="112">
        <f>Residential!E73</f>
        <v>0</v>
      </c>
      <c r="B17" s="116" t="s">
        <v>113</v>
      </c>
      <c r="C17" s="122">
        <v>2769</v>
      </c>
      <c r="D17" s="29">
        <f t="shared" si="0"/>
        <v>0</v>
      </c>
    </row>
    <row r="18" spans="1:4" ht="15.75" x14ac:dyDescent="0.25">
      <c r="A18" s="112">
        <f>Residential!E74</f>
        <v>0</v>
      </c>
      <c r="B18" s="115" t="s">
        <v>125</v>
      </c>
      <c r="C18" s="122">
        <v>2840</v>
      </c>
      <c r="D18" s="29">
        <f t="shared" si="0"/>
        <v>0</v>
      </c>
    </row>
    <row r="19" spans="1:4" ht="15.75" x14ac:dyDescent="0.25">
      <c r="A19" s="112">
        <f>Residential!E75</f>
        <v>0</v>
      </c>
      <c r="B19" s="115" t="s">
        <v>126</v>
      </c>
      <c r="C19" s="122">
        <v>2901</v>
      </c>
      <c r="D19" s="29">
        <f t="shared" si="0"/>
        <v>0</v>
      </c>
    </row>
    <row r="20" spans="1:4" ht="15.75" x14ac:dyDescent="0.25">
      <c r="A20" s="112">
        <f>Residential!E76</f>
        <v>0</v>
      </c>
      <c r="B20" s="115" t="s">
        <v>127</v>
      </c>
      <c r="C20" s="122">
        <v>2972</v>
      </c>
      <c r="D20" s="29">
        <f t="shared" si="0"/>
        <v>0</v>
      </c>
    </row>
    <row r="21" spans="1:4" ht="15.75" x14ac:dyDescent="0.25">
      <c r="A21" s="112">
        <f>Residential!E77</f>
        <v>0</v>
      </c>
      <c r="B21" s="115" t="s">
        <v>128</v>
      </c>
      <c r="C21" s="122">
        <v>3023</v>
      </c>
      <c r="D21" s="29">
        <f t="shared" si="0"/>
        <v>0</v>
      </c>
    </row>
    <row r="22" spans="1:4" ht="15.75" x14ac:dyDescent="0.25">
      <c r="A22" s="112">
        <f>Residential!E78</f>
        <v>0</v>
      </c>
      <c r="B22" s="115" t="s">
        <v>129</v>
      </c>
      <c r="C22" s="122">
        <v>3085</v>
      </c>
      <c r="D22" s="29">
        <f t="shared" si="0"/>
        <v>0</v>
      </c>
    </row>
    <row r="23" spans="1:4" ht="15.75" x14ac:dyDescent="0.25">
      <c r="A23" s="112">
        <f>Residential!E79</f>
        <v>0</v>
      </c>
      <c r="B23" s="115" t="s">
        <v>130</v>
      </c>
      <c r="C23" s="122">
        <v>3135</v>
      </c>
      <c r="D23" s="29">
        <f t="shared" si="0"/>
        <v>0</v>
      </c>
    </row>
    <row r="24" spans="1:4" ht="15.75" x14ac:dyDescent="0.25">
      <c r="A24" s="117"/>
      <c r="B24" s="118"/>
      <c r="C24" s="61" t="s">
        <v>139</v>
      </c>
      <c r="D24" s="52">
        <f>SUM(D5:D23)</f>
        <v>0</v>
      </c>
    </row>
    <row r="25" spans="1:4" ht="15.75" x14ac:dyDescent="0.25">
      <c r="A25" s="117"/>
      <c r="B25" s="118"/>
    </row>
    <row r="26" spans="1:4" ht="56.25" x14ac:dyDescent="0.25">
      <c r="A26" s="109" t="s">
        <v>136</v>
      </c>
      <c r="B26" s="32" t="s">
        <v>51</v>
      </c>
      <c r="C26" s="61"/>
      <c r="D26" s="52"/>
    </row>
    <row r="27" spans="1:4" ht="15.75" x14ac:dyDescent="0.25">
      <c r="A27" s="112">
        <f>Residential!E82</f>
        <v>0</v>
      </c>
      <c r="B27" s="113" t="s">
        <v>120</v>
      </c>
      <c r="C27" s="122">
        <v>1010</v>
      </c>
      <c r="D27" s="29">
        <f>SUM(C27*A27)</f>
        <v>0</v>
      </c>
    </row>
    <row r="28" spans="1:4" ht="15.75" x14ac:dyDescent="0.25">
      <c r="A28" s="112">
        <f>Residential!E83</f>
        <v>0</v>
      </c>
      <c r="B28" s="114" t="s">
        <v>121</v>
      </c>
      <c r="C28" s="122">
        <v>1187</v>
      </c>
      <c r="D28" s="29">
        <f t="shared" ref="D28:D46" si="1">SUM(C28*A28)</f>
        <v>0</v>
      </c>
    </row>
    <row r="29" spans="1:4" ht="15.75" x14ac:dyDescent="0.25">
      <c r="A29" s="112">
        <f>Residential!E84</f>
        <v>0</v>
      </c>
      <c r="B29" s="114" t="s">
        <v>122</v>
      </c>
      <c r="C29" s="122">
        <v>1439</v>
      </c>
      <c r="D29" s="29">
        <f t="shared" si="1"/>
        <v>0</v>
      </c>
    </row>
    <row r="30" spans="1:4" ht="15.75" x14ac:dyDescent="0.25">
      <c r="A30" s="112">
        <f>Residential!E85</f>
        <v>0</v>
      </c>
      <c r="B30" s="114" t="s">
        <v>123</v>
      </c>
      <c r="C30" s="122">
        <v>1641</v>
      </c>
      <c r="D30" s="29">
        <f t="shared" si="1"/>
        <v>0</v>
      </c>
    </row>
    <row r="31" spans="1:4" ht="15.75" x14ac:dyDescent="0.25">
      <c r="A31" s="112">
        <f>Residential!E86</f>
        <v>0</v>
      </c>
      <c r="B31" s="115" t="s">
        <v>124</v>
      </c>
      <c r="C31" s="122">
        <v>1817</v>
      </c>
      <c r="D31" s="29">
        <f t="shared" si="1"/>
        <v>0</v>
      </c>
    </row>
    <row r="32" spans="1:4" ht="15.75" x14ac:dyDescent="0.25">
      <c r="A32" s="112">
        <f>Residential!E87</f>
        <v>0</v>
      </c>
      <c r="B32" s="115" t="s">
        <v>114</v>
      </c>
      <c r="C32" s="122">
        <v>1944</v>
      </c>
      <c r="D32" s="29">
        <f t="shared" si="1"/>
        <v>0</v>
      </c>
    </row>
    <row r="33" spans="1:4" ht="15.75" x14ac:dyDescent="0.25">
      <c r="A33" s="112">
        <f>Residential!E88</f>
        <v>0</v>
      </c>
      <c r="B33" s="115" t="s">
        <v>107</v>
      </c>
      <c r="C33" s="122">
        <v>2070</v>
      </c>
      <c r="D33" s="29">
        <f t="shared" si="1"/>
        <v>0</v>
      </c>
    </row>
    <row r="34" spans="1:4" ht="15.75" x14ac:dyDescent="0.25">
      <c r="A34" s="112">
        <f>Residential!E89</f>
        <v>0</v>
      </c>
      <c r="B34" s="115" t="s">
        <v>108</v>
      </c>
      <c r="C34" s="122">
        <v>2197</v>
      </c>
      <c r="D34" s="29">
        <f t="shared" si="1"/>
        <v>0</v>
      </c>
    </row>
    <row r="35" spans="1:4" ht="15.75" x14ac:dyDescent="0.25">
      <c r="A35" s="112">
        <f>Residential!E90</f>
        <v>0</v>
      </c>
      <c r="B35" s="115" t="s">
        <v>115</v>
      </c>
      <c r="C35" s="122">
        <v>2297</v>
      </c>
      <c r="D35" s="29">
        <f t="shared" si="1"/>
        <v>0</v>
      </c>
    </row>
    <row r="36" spans="1:4" ht="15.75" x14ac:dyDescent="0.25">
      <c r="A36" s="112">
        <f>Residential!E91</f>
        <v>0</v>
      </c>
      <c r="B36" s="115" t="s">
        <v>116</v>
      </c>
      <c r="C36" s="122">
        <v>2398</v>
      </c>
      <c r="D36" s="29">
        <f t="shared" si="1"/>
        <v>0</v>
      </c>
    </row>
    <row r="37" spans="1:4" ht="15.75" x14ac:dyDescent="0.25">
      <c r="A37" s="112">
        <f>Residential!E92</f>
        <v>0</v>
      </c>
      <c r="B37" s="115" t="s">
        <v>117</v>
      </c>
      <c r="C37" s="122">
        <v>2474</v>
      </c>
      <c r="D37" s="29">
        <f t="shared" si="1"/>
        <v>0</v>
      </c>
    </row>
    <row r="38" spans="1:4" ht="15.75" x14ac:dyDescent="0.25">
      <c r="A38" s="112">
        <f>Residential!E93</f>
        <v>0</v>
      </c>
      <c r="B38" s="115" t="s">
        <v>118</v>
      </c>
      <c r="C38" s="122">
        <v>2550</v>
      </c>
      <c r="D38" s="29">
        <f t="shared" si="1"/>
        <v>0</v>
      </c>
    </row>
    <row r="39" spans="1:4" ht="15.75" x14ac:dyDescent="0.25">
      <c r="A39" s="112">
        <f>Residential!E94</f>
        <v>0</v>
      </c>
      <c r="B39" s="115" t="s">
        <v>119</v>
      </c>
      <c r="C39" s="122">
        <v>2626</v>
      </c>
      <c r="D39" s="29">
        <f t="shared" si="1"/>
        <v>0</v>
      </c>
    </row>
    <row r="40" spans="1:4" ht="15.75" x14ac:dyDescent="0.25">
      <c r="A40" s="112">
        <f>Residential!E95</f>
        <v>0</v>
      </c>
      <c r="B40" s="115" t="s">
        <v>125</v>
      </c>
      <c r="C40" s="122">
        <v>2676</v>
      </c>
      <c r="D40" s="29">
        <f t="shared" si="1"/>
        <v>0</v>
      </c>
    </row>
    <row r="41" spans="1:4" ht="15.75" x14ac:dyDescent="0.25">
      <c r="A41" s="112">
        <f>Residential!E96</f>
        <v>0</v>
      </c>
      <c r="B41" s="115" t="s">
        <v>126</v>
      </c>
      <c r="C41" s="122">
        <v>2752</v>
      </c>
      <c r="D41" s="29">
        <f t="shared" si="1"/>
        <v>0</v>
      </c>
    </row>
    <row r="42" spans="1:4" ht="15.75" x14ac:dyDescent="0.25">
      <c r="A42" s="112">
        <f>Residential!E97</f>
        <v>0</v>
      </c>
      <c r="B42" s="115" t="s">
        <v>127</v>
      </c>
      <c r="C42" s="122">
        <v>2802</v>
      </c>
      <c r="D42" s="29">
        <f t="shared" si="1"/>
        <v>0</v>
      </c>
    </row>
    <row r="43" spans="1:4" ht="15.75" x14ac:dyDescent="0.25">
      <c r="A43" s="112">
        <f>Residential!E98</f>
        <v>0</v>
      </c>
      <c r="B43" s="115" t="s">
        <v>128</v>
      </c>
      <c r="C43" s="122">
        <v>2852</v>
      </c>
      <c r="D43" s="29">
        <f t="shared" si="1"/>
        <v>0</v>
      </c>
    </row>
    <row r="44" spans="1:4" ht="15.75" x14ac:dyDescent="0.25">
      <c r="A44" s="112">
        <f>Residential!E99</f>
        <v>0</v>
      </c>
      <c r="B44" s="115" t="s">
        <v>129</v>
      </c>
      <c r="C44" s="122">
        <v>2928</v>
      </c>
      <c r="D44" s="29">
        <f t="shared" si="1"/>
        <v>0</v>
      </c>
    </row>
    <row r="45" spans="1:4" ht="15.75" x14ac:dyDescent="0.25">
      <c r="A45" s="112">
        <f>Residential!E100</f>
        <v>0</v>
      </c>
      <c r="B45" s="115" t="s">
        <v>130</v>
      </c>
      <c r="C45" s="122">
        <v>2953</v>
      </c>
      <c r="D45" s="29">
        <f t="shared" si="1"/>
        <v>0</v>
      </c>
    </row>
    <row r="46" spans="1:4" ht="15.75" x14ac:dyDescent="0.25">
      <c r="A46" s="112">
        <f>Residential!E101</f>
        <v>0</v>
      </c>
      <c r="B46" s="115" t="s">
        <v>65</v>
      </c>
      <c r="C46" s="122">
        <v>1162</v>
      </c>
      <c r="D46" s="29">
        <f t="shared" si="1"/>
        <v>0</v>
      </c>
    </row>
    <row r="47" spans="1:4" ht="15.75" x14ac:dyDescent="0.25">
      <c r="A47" s="25"/>
      <c r="B47" s="119"/>
      <c r="C47" s="61" t="s">
        <v>74</v>
      </c>
      <c r="D47" s="52">
        <f>SUM(D27:D45)</f>
        <v>0</v>
      </c>
    </row>
    <row r="48" spans="1:4" x14ac:dyDescent="0.25">
      <c r="C48" s="61" t="s">
        <v>140</v>
      </c>
      <c r="D48" s="52">
        <f>D24+D47</f>
        <v>0</v>
      </c>
    </row>
    <row r="50" spans="1:4" x14ac:dyDescent="0.25">
      <c r="D50" s="52"/>
    </row>
    <row r="51" spans="1:4" ht="30" x14ac:dyDescent="0.25">
      <c r="A51" s="25" t="s">
        <v>27</v>
      </c>
      <c r="B51" s="111" t="s">
        <v>28</v>
      </c>
      <c r="C51" s="111" t="s">
        <v>29</v>
      </c>
      <c r="D51" s="26" t="s">
        <v>30</v>
      </c>
    </row>
    <row r="52" spans="1:4" x14ac:dyDescent="0.25">
      <c r="A52" s="27">
        <f>NonResidential!B27</f>
        <v>0</v>
      </c>
      <c r="B52" s="28">
        <v>0.75</v>
      </c>
      <c r="C52" s="123">
        <v>6565</v>
      </c>
      <c r="D52" s="29">
        <f>SUM(C52*A52)</f>
        <v>0</v>
      </c>
    </row>
    <row r="53" spans="1:4" x14ac:dyDescent="0.25">
      <c r="A53" s="27">
        <f>NonResidential!B28</f>
        <v>0</v>
      </c>
      <c r="B53" s="28">
        <v>1</v>
      </c>
      <c r="C53" s="123">
        <v>10930</v>
      </c>
      <c r="D53" s="29">
        <f>SUM(C53*A53)</f>
        <v>0</v>
      </c>
    </row>
    <row r="54" spans="1:4" x14ac:dyDescent="0.25">
      <c r="A54" s="27">
        <f>NonResidential!B29</f>
        <v>0</v>
      </c>
      <c r="B54" s="28">
        <v>1.5</v>
      </c>
      <c r="C54" s="123">
        <v>21887</v>
      </c>
      <c r="D54" s="29">
        <f>SUM(C54*A54)</f>
        <v>0</v>
      </c>
    </row>
    <row r="55" spans="1:4" x14ac:dyDescent="0.25">
      <c r="A55" s="27">
        <f>NonResidential!B30</f>
        <v>0</v>
      </c>
      <c r="B55" s="28">
        <v>2</v>
      </c>
      <c r="C55" s="123">
        <v>35014</v>
      </c>
      <c r="D55" s="29">
        <f>SUM(C55*A55)</f>
        <v>0</v>
      </c>
    </row>
    <row r="56" spans="1:4" x14ac:dyDescent="0.25">
      <c r="A56" s="27">
        <f>NonResidential!B31</f>
        <v>0</v>
      </c>
      <c r="B56" s="28">
        <v>3</v>
      </c>
      <c r="C56" s="123">
        <v>65660</v>
      </c>
      <c r="D56" s="29">
        <f>SUM(C56*A56)</f>
        <v>0</v>
      </c>
    </row>
    <row r="57" spans="1:4" x14ac:dyDescent="0.25">
      <c r="C57" s="61" t="s">
        <v>75</v>
      </c>
      <c r="D57" s="120">
        <f>SUM(D52:D56)</f>
        <v>0</v>
      </c>
    </row>
  </sheetData>
  <sheetProtection algorithmName="SHA-512" hashValue="9DskpqbrDrvOiHulBE05UDiSm4WbrTpd3sfBx7mTpAeTG3X26CdQ3ySvwKFgo8D+/6wdVh5imwLcbQ+STPRKtQ==" saltValue="DvRKNNnpfTI9dmflT9vnyg==" spinCount="100000" sheet="1" objects="1" scenarios="1"/>
  <conditionalFormatting sqref="A5:A25 A27:A46">
    <cfRule type="cellIs" dxfId="5" priority="1" operator="notEqual">
      <formula>0</formula>
    </cfRule>
    <cfRule type="cellIs" dxfId="4" priority="2" operator="greaterThan">
      <formula>0</formula>
    </cfRule>
    <cfRule type="cellIs" dxfId="3" priority="3" operator="lessThan">
      <formula>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8"/>
  <sheetViews>
    <sheetView workbookViewId="0">
      <selection activeCell="C6" sqref="C6:C24"/>
    </sheetView>
  </sheetViews>
  <sheetFormatPr defaultRowHeight="15" x14ac:dyDescent="0.25"/>
  <cols>
    <col min="1" max="1" width="34.7109375" customWidth="1"/>
    <col min="2" max="2" width="33" customWidth="1"/>
    <col min="3" max="3" width="19" customWidth="1"/>
    <col min="4" max="4" width="25.28515625" customWidth="1"/>
    <col min="5" max="5" width="10.28515625" customWidth="1"/>
    <col min="7" max="7" width="17.140625" customWidth="1"/>
    <col min="8" max="8" width="10.85546875" customWidth="1"/>
  </cols>
  <sheetData>
    <row r="1" spans="1:8" ht="15.75" x14ac:dyDescent="0.25">
      <c r="C1" s="22" t="s">
        <v>148</v>
      </c>
    </row>
    <row r="2" spans="1:8" ht="15.75" x14ac:dyDescent="0.25">
      <c r="C2" s="22"/>
    </row>
    <row r="3" spans="1:8" ht="15.75" x14ac:dyDescent="0.25">
      <c r="A3" s="23" t="s">
        <v>31</v>
      </c>
      <c r="B3" s="24"/>
    </row>
    <row r="4" spans="1:8" ht="31.5" x14ac:dyDescent="0.25">
      <c r="A4" s="25" t="s">
        <v>60</v>
      </c>
      <c r="B4" s="32" t="s">
        <v>61</v>
      </c>
      <c r="C4" s="33" t="s">
        <v>62</v>
      </c>
      <c r="D4" s="26" t="s">
        <v>30</v>
      </c>
      <c r="E4" s="26"/>
      <c r="F4" s="26"/>
      <c r="G4" s="26"/>
      <c r="H4" s="26"/>
    </row>
    <row r="5" spans="1:8" ht="56.25" x14ac:dyDescent="0.25">
      <c r="A5" s="109" t="s">
        <v>135</v>
      </c>
      <c r="B5" s="110" t="s">
        <v>51</v>
      </c>
      <c r="C5" s="111"/>
      <c r="D5" s="26"/>
      <c r="G5" s="31"/>
    </row>
    <row r="6" spans="1:8" ht="15.75" x14ac:dyDescent="0.25">
      <c r="A6" s="112">
        <f>Residential!B61</f>
        <v>0</v>
      </c>
      <c r="B6" s="113" t="s">
        <v>120</v>
      </c>
      <c r="C6" s="122">
        <v>1085</v>
      </c>
      <c r="D6" s="29">
        <f>SUM(C6*A6)</f>
        <v>0</v>
      </c>
    </row>
    <row r="7" spans="1:8" ht="15.75" x14ac:dyDescent="0.25">
      <c r="A7" s="112">
        <f>Residential!B62</f>
        <v>0</v>
      </c>
      <c r="B7" s="114" t="s">
        <v>121</v>
      </c>
      <c r="C7" s="122">
        <v>1259</v>
      </c>
      <c r="D7" s="29">
        <f t="shared" ref="D7:D24" si="0">SUM(C7*A7)</f>
        <v>0</v>
      </c>
    </row>
    <row r="8" spans="1:8" ht="15.75" x14ac:dyDescent="0.25">
      <c r="A8" s="112">
        <f>Residential!B63</f>
        <v>0</v>
      </c>
      <c r="B8" s="114" t="s">
        <v>122</v>
      </c>
      <c r="C8" s="122">
        <v>1525</v>
      </c>
      <c r="D8" s="29">
        <f t="shared" si="0"/>
        <v>0</v>
      </c>
    </row>
    <row r="9" spans="1:8" ht="15.75" x14ac:dyDescent="0.25">
      <c r="A9" s="112">
        <f>Residential!B64</f>
        <v>0</v>
      </c>
      <c r="B9" s="114" t="s">
        <v>123</v>
      </c>
      <c r="C9" s="122">
        <v>1739</v>
      </c>
      <c r="D9" s="29">
        <f t="shared" si="0"/>
        <v>0</v>
      </c>
    </row>
    <row r="10" spans="1:8" ht="15.75" x14ac:dyDescent="0.25">
      <c r="A10" s="112">
        <f>Residential!B65</f>
        <v>0</v>
      </c>
      <c r="B10" s="115" t="s">
        <v>124</v>
      </c>
      <c r="C10" s="122">
        <v>1924</v>
      </c>
      <c r="D10" s="29">
        <f t="shared" si="0"/>
        <v>0</v>
      </c>
    </row>
    <row r="11" spans="1:8" ht="15.75" x14ac:dyDescent="0.25">
      <c r="A11" s="112">
        <f>Residential!B66</f>
        <v>0</v>
      </c>
      <c r="B11" s="116" t="s">
        <v>106</v>
      </c>
      <c r="C11" s="122">
        <v>2078</v>
      </c>
      <c r="D11" s="29">
        <f t="shared" si="0"/>
        <v>0</v>
      </c>
    </row>
    <row r="12" spans="1:8" ht="15.75" x14ac:dyDescent="0.25">
      <c r="A12" s="112">
        <f>Residential!B67</f>
        <v>0</v>
      </c>
      <c r="B12" s="116" t="s">
        <v>107</v>
      </c>
      <c r="C12" s="122">
        <v>2210</v>
      </c>
      <c r="D12" s="29">
        <f t="shared" si="0"/>
        <v>0</v>
      </c>
    </row>
    <row r="13" spans="1:8" ht="15.75" x14ac:dyDescent="0.25">
      <c r="A13" s="112">
        <f>Residential!B68</f>
        <v>0</v>
      </c>
      <c r="B13" s="116" t="s">
        <v>108</v>
      </c>
      <c r="C13" s="122">
        <v>2334</v>
      </c>
      <c r="D13" s="29">
        <f t="shared" si="0"/>
        <v>0</v>
      </c>
    </row>
    <row r="14" spans="1:8" ht="15.75" x14ac:dyDescent="0.25">
      <c r="A14" s="112">
        <f>Residential!B69</f>
        <v>0</v>
      </c>
      <c r="B14" s="116" t="s">
        <v>109</v>
      </c>
      <c r="C14" s="122">
        <v>2436</v>
      </c>
      <c r="D14" s="29">
        <f t="shared" si="0"/>
        <v>0</v>
      </c>
    </row>
    <row r="15" spans="1:8" ht="15.75" x14ac:dyDescent="0.25">
      <c r="A15" s="112">
        <f>Residential!B70</f>
        <v>0</v>
      </c>
      <c r="B15" s="116" t="s">
        <v>110</v>
      </c>
      <c r="C15" s="122">
        <v>2538</v>
      </c>
      <c r="D15" s="29">
        <f t="shared" si="0"/>
        <v>0</v>
      </c>
    </row>
    <row r="16" spans="1:8" s="26" customFormat="1" ht="15.75" x14ac:dyDescent="0.25">
      <c r="A16" s="112">
        <f>Residential!B71</f>
        <v>0</v>
      </c>
      <c r="B16" s="116" t="s">
        <v>111</v>
      </c>
      <c r="C16" s="122">
        <v>2620</v>
      </c>
      <c r="D16" s="29">
        <f t="shared" si="0"/>
        <v>0</v>
      </c>
    </row>
    <row r="17" spans="1:4" ht="15.75" x14ac:dyDescent="0.25">
      <c r="A17" s="112">
        <f>Residential!B72</f>
        <v>0</v>
      </c>
      <c r="B17" s="116" t="s">
        <v>112</v>
      </c>
      <c r="C17" s="122">
        <v>2701</v>
      </c>
      <c r="D17" s="29">
        <f t="shared" si="0"/>
        <v>0</v>
      </c>
    </row>
    <row r="18" spans="1:4" ht="15.75" x14ac:dyDescent="0.25">
      <c r="A18" s="112">
        <f>Residential!B73</f>
        <v>0</v>
      </c>
      <c r="B18" s="116" t="s">
        <v>113</v>
      </c>
      <c r="C18" s="122">
        <v>2783</v>
      </c>
      <c r="D18" s="29">
        <f t="shared" si="0"/>
        <v>0</v>
      </c>
    </row>
    <row r="19" spans="1:4" ht="15.75" x14ac:dyDescent="0.25">
      <c r="A19" s="112">
        <f>Residential!B74</f>
        <v>0</v>
      </c>
      <c r="B19" s="115" t="s">
        <v>125</v>
      </c>
      <c r="C19" s="122">
        <v>2855</v>
      </c>
      <c r="D19" s="29">
        <f t="shared" si="0"/>
        <v>0</v>
      </c>
    </row>
    <row r="20" spans="1:4" ht="15.75" x14ac:dyDescent="0.25">
      <c r="A20" s="112">
        <f>Residential!B75</f>
        <v>0</v>
      </c>
      <c r="B20" s="115" t="s">
        <v>126</v>
      </c>
      <c r="C20" s="122">
        <v>2916</v>
      </c>
      <c r="D20" s="29">
        <f t="shared" si="0"/>
        <v>0</v>
      </c>
    </row>
    <row r="21" spans="1:4" ht="15.75" x14ac:dyDescent="0.25">
      <c r="A21" s="112">
        <f>Residential!B76</f>
        <v>0</v>
      </c>
      <c r="B21" s="115" t="s">
        <v>127</v>
      </c>
      <c r="C21" s="122">
        <v>2988</v>
      </c>
      <c r="D21" s="29">
        <f t="shared" si="0"/>
        <v>0</v>
      </c>
    </row>
    <row r="22" spans="1:4" ht="15.75" x14ac:dyDescent="0.25">
      <c r="A22" s="112">
        <f>Residential!B77</f>
        <v>0</v>
      </c>
      <c r="B22" s="115" t="s">
        <v>128</v>
      </c>
      <c r="C22" s="122">
        <v>3039</v>
      </c>
      <c r="D22" s="29">
        <f t="shared" si="0"/>
        <v>0</v>
      </c>
    </row>
    <row r="23" spans="1:4" ht="15.75" x14ac:dyDescent="0.25">
      <c r="A23" s="112">
        <f>Residential!B78</f>
        <v>0</v>
      </c>
      <c r="B23" s="115" t="s">
        <v>129</v>
      </c>
      <c r="C23" s="122">
        <v>3101</v>
      </c>
      <c r="D23" s="29">
        <f t="shared" si="0"/>
        <v>0</v>
      </c>
    </row>
    <row r="24" spans="1:4" ht="15.75" x14ac:dyDescent="0.25">
      <c r="A24" s="112">
        <f>Residential!B79</f>
        <v>0</v>
      </c>
      <c r="B24" s="115" t="s">
        <v>130</v>
      </c>
      <c r="C24" s="122">
        <v>3152</v>
      </c>
      <c r="D24" s="29">
        <f t="shared" si="0"/>
        <v>0</v>
      </c>
    </row>
    <row r="25" spans="1:4" ht="15.75" x14ac:dyDescent="0.25">
      <c r="A25" s="117"/>
      <c r="B25" s="118"/>
      <c r="C25" s="61" t="s">
        <v>141</v>
      </c>
      <c r="D25" s="52">
        <f>SUM(D6:D24)</f>
        <v>0</v>
      </c>
    </row>
    <row r="26" spans="1:4" ht="15.75" x14ac:dyDescent="0.25">
      <c r="A26" s="117"/>
      <c r="B26" s="118"/>
    </row>
    <row r="27" spans="1:4" ht="37.5" x14ac:dyDescent="0.25">
      <c r="A27" s="109" t="s">
        <v>136</v>
      </c>
      <c r="B27" s="32" t="s">
        <v>51</v>
      </c>
      <c r="C27" s="61"/>
      <c r="D27" s="52"/>
    </row>
    <row r="28" spans="1:4" ht="15.75" x14ac:dyDescent="0.25">
      <c r="A28" s="112">
        <f>Residential!B82</f>
        <v>0</v>
      </c>
      <c r="B28" s="113" t="s">
        <v>120</v>
      </c>
      <c r="C28" s="122">
        <v>1069</v>
      </c>
      <c r="D28" s="29">
        <f>SUM(C28*A28)</f>
        <v>0</v>
      </c>
    </row>
    <row r="29" spans="1:4" ht="15.75" x14ac:dyDescent="0.25">
      <c r="A29" s="112">
        <f>Residential!B83</f>
        <v>0</v>
      </c>
      <c r="B29" s="114" t="s">
        <v>121</v>
      </c>
      <c r="C29" s="122">
        <v>1255</v>
      </c>
      <c r="D29" s="29">
        <f t="shared" ref="D29:D47" si="1">SUM(C29*A29)</f>
        <v>0</v>
      </c>
    </row>
    <row r="30" spans="1:4" ht="15.75" x14ac:dyDescent="0.25">
      <c r="A30" s="112">
        <f>Residential!B84</f>
        <v>0</v>
      </c>
      <c r="B30" s="114" t="s">
        <v>122</v>
      </c>
      <c r="C30" s="122">
        <v>1523</v>
      </c>
      <c r="D30" s="29">
        <f t="shared" si="1"/>
        <v>0</v>
      </c>
    </row>
    <row r="31" spans="1:4" ht="15.75" x14ac:dyDescent="0.25">
      <c r="A31" s="112">
        <f>Residential!B85</f>
        <v>0</v>
      </c>
      <c r="B31" s="114" t="s">
        <v>123</v>
      </c>
      <c r="C31" s="122">
        <v>1737</v>
      </c>
      <c r="D31" s="29">
        <f t="shared" si="1"/>
        <v>0</v>
      </c>
    </row>
    <row r="32" spans="1:4" ht="15.75" x14ac:dyDescent="0.25">
      <c r="A32" s="112">
        <f>Residential!B86</f>
        <v>0</v>
      </c>
      <c r="B32" s="115" t="s">
        <v>124</v>
      </c>
      <c r="C32" s="122">
        <v>1923</v>
      </c>
      <c r="D32" s="29">
        <f t="shared" si="1"/>
        <v>0</v>
      </c>
    </row>
    <row r="33" spans="1:4" ht="15.75" x14ac:dyDescent="0.25">
      <c r="A33" s="112">
        <f>Residential!B87</f>
        <v>0</v>
      </c>
      <c r="B33" s="115" t="s">
        <v>114</v>
      </c>
      <c r="C33" s="122">
        <v>2057</v>
      </c>
      <c r="D33" s="29">
        <f t="shared" si="1"/>
        <v>0</v>
      </c>
    </row>
    <row r="34" spans="1:4" ht="15.75" x14ac:dyDescent="0.25">
      <c r="A34" s="112">
        <f>Residential!B88</f>
        <v>0</v>
      </c>
      <c r="B34" s="115" t="s">
        <v>107</v>
      </c>
      <c r="C34" s="122">
        <v>2190</v>
      </c>
      <c r="D34" s="29">
        <f t="shared" si="1"/>
        <v>0</v>
      </c>
    </row>
    <row r="35" spans="1:4" ht="15.75" x14ac:dyDescent="0.25">
      <c r="A35" s="112">
        <f>Residential!B89</f>
        <v>0</v>
      </c>
      <c r="B35" s="115" t="s">
        <v>108</v>
      </c>
      <c r="C35" s="122">
        <v>2324</v>
      </c>
      <c r="D35" s="29">
        <f t="shared" si="1"/>
        <v>0</v>
      </c>
    </row>
    <row r="36" spans="1:4" ht="15.75" x14ac:dyDescent="0.25">
      <c r="A36" s="112">
        <f>Residential!B90</f>
        <v>0</v>
      </c>
      <c r="B36" s="115" t="s">
        <v>115</v>
      </c>
      <c r="C36" s="122">
        <v>2431</v>
      </c>
      <c r="D36" s="29">
        <f t="shared" si="1"/>
        <v>0</v>
      </c>
    </row>
    <row r="37" spans="1:4" ht="15.75" x14ac:dyDescent="0.25">
      <c r="A37" s="112">
        <f>Residential!B91</f>
        <v>0</v>
      </c>
      <c r="B37" s="115" t="s">
        <v>116</v>
      </c>
      <c r="C37" s="122">
        <v>2539</v>
      </c>
      <c r="D37" s="29">
        <f t="shared" si="1"/>
        <v>0</v>
      </c>
    </row>
    <row r="38" spans="1:4" ht="15.75" x14ac:dyDescent="0.25">
      <c r="A38" s="112">
        <f>Residential!B92</f>
        <v>0</v>
      </c>
      <c r="B38" s="115" t="s">
        <v>117</v>
      </c>
      <c r="C38" s="122">
        <v>2618</v>
      </c>
      <c r="D38" s="29">
        <f t="shared" si="1"/>
        <v>0</v>
      </c>
    </row>
    <row r="39" spans="1:4" ht="15.75" x14ac:dyDescent="0.25">
      <c r="A39" s="112">
        <f>Residential!B93</f>
        <v>0</v>
      </c>
      <c r="B39" s="115" t="s">
        <v>118</v>
      </c>
      <c r="C39" s="122">
        <v>2698</v>
      </c>
      <c r="D39" s="29">
        <f t="shared" si="1"/>
        <v>0</v>
      </c>
    </row>
    <row r="40" spans="1:4" ht="15.75" x14ac:dyDescent="0.25">
      <c r="A40" s="112">
        <f>Residential!B94</f>
        <v>0</v>
      </c>
      <c r="B40" s="115" t="s">
        <v>119</v>
      </c>
      <c r="C40" s="122">
        <v>2778</v>
      </c>
      <c r="D40" s="29">
        <f t="shared" si="1"/>
        <v>0</v>
      </c>
    </row>
    <row r="41" spans="1:4" ht="15.75" x14ac:dyDescent="0.25">
      <c r="A41" s="112">
        <f>Residential!B95</f>
        <v>0</v>
      </c>
      <c r="B41" s="115" t="s">
        <v>125</v>
      </c>
      <c r="C41" s="122">
        <v>2832</v>
      </c>
      <c r="D41" s="29">
        <f t="shared" si="1"/>
        <v>0</v>
      </c>
    </row>
    <row r="42" spans="1:4" ht="15.75" x14ac:dyDescent="0.25">
      <c r="A42" s="112">
        <f>Residential!B96</f>
        <v>0</v>
      </c>
      <c r="B42" s="115" t="s">
        <v>126</v>
      </c>
      <c r="C42" s="122">
        <v>2912</v>
      </c>
      <c r="D42" s="29">
        <f t="shared" si="1"/>
        <v>0</v>
      </c>
    </row>
    <row r="43" spans="1:4" ht="15.75" x14ac:dyDescent="0.25">
      <c r="A43" s="112">
        <f>Residential!B97</f>
        <v>0</v>
      </c>
      <c r="B43" s="115" t="s">
        <v>127</v>
      </c>
      <c r="C43" s="122">
        <v>2966</v>
      </c>
      <c r="D43" s="29">
        <f t="shared" si="1"/>
        <v>0</v>
      </c>
    </row>
    <row r="44" spans="1:4" ht="15.75" x14ac:dyDescent="0.25">
      <c r="A44" s="112">
        <f>Residential!B98</f>
        <v>0</v>
      </c>
      <c r="B44" s="115" t="s">
        <v>128</v>
      </c>
      <c r="C44" s="122">
        <v>3019</v>
      </c>
      <c r="D44" s="29">
        <f t="shared" si="1"/>
        <v>0</v>
      </c>
    </row>
    <row r="45" spans="1:4" ht="15.75" x14ac:dyDescent="0.25">
      <c r="A45" s="112">
        <f>Residential!B99</f>
        <v>0</v>
      </c>
      <c r="B45" s="115" t="s">
        <v>129</v>
      </c>
      <c r="C45" s="122">
        <v>3099</v>
      </c>
      <c r="D45" s="29">
        <f t="shared" si="1"/>
        <v>0</v>
      </c>
    </row>
    <row r="46" spans="1:4" ht="15.75" x14ac:dyDescent="0.25">
      <c r="A46" s="112">
        <f>Residential!B100</f>
        <v>0</v>
      </c>
      <c r="B46" s="115" t="s">
        <v>130</v>
      </c>
      <c r="C46" s="122">
        <v>3126</v>
      </c>
      <c r="D46" s="29">
        <f t="shared" si="1"/>
        <v>0</v>
      </c>
    </row>
    <row r="47" spans="1:4" ht="15.75" x14ac:dyDescent="0.25">
      <c r="A47" s="112">
        <f>Residential!B101</f>
        <v>0</v>
      </c>
      <c r="B47" s="115" t="s">
        <v>65</v>
      </c>
      <c r="C47" s="122">
        <v>1229</v>
      </c>
      <c r="D47" s="29">
        <f t="shared" si="1"/>
        <v>0</v>
      </c>
    </row>
    <row r="48" spans="1:4" ht="15.75" x14ac:dyDescent="0.25">
      <c r="A48" s="25"/>
      <c r="B48" s="119"/>
      <c r="C48" s="61" t="s">
        <v>142</v>
      </c>
      <c r="D48" s="52">
        <f>SUM(D28:D46)</f>
        <v>0</v>
      </c>
    </row>
    <row r="49" spans="1:4" x14ac:dyDescent="0.25">
      <c r="C49" s="61" t="s">
        <v>143</v>
      </c>
      <c r="D49" s="52">
        <f>D25+D48</f>
        <v>0</v>
      </c>
    </row>
    <row r="51" spans="1:4" x14ac:dyDescent="0.25">
      <c r="D51" s="52"/>
    </row>
    <row r="52" spans="1:4" ht="30" x14ac:dyDescent="0.25">
      <c r="A52" s="25" t="s">
        <v>27</v>
      </c>
      <c r="B52" s="111" t="s">
        <v>28</v>
      </c>
      <c r="C52" s="111" t="s">
        <v>29</v>
      </c>
      <c r="D52" s="26" t="s">
        <v>30</v>
      </c>
    </row>
    <row r="53" spans="1:4" x14ac:dyDescent="0.25">
      <c r="A53" s="27">
        <f>NonResidential!B27</f>
        <v>0</v>
      </c>
      <c r="B53" s="28">
        <v>0.75</v>
      </c>
      <c r="C53" s="123">
        <v>6948</v>
      </c>
      <c r="D53" s="29">
        <f>SUM(C53*A53)</f>
        <v>0</v>
      </c>
    </row>
    <row r="54" spans="1:4" x14ac:dyDescent="0.25">
      <c r="A54" s="27">
        <f>NonResidential!B28</f>
        <v>0</v>
      </c>
      <c r="B54" s="28">
        <v>1</v>
      </c>
      <c r="C54" s="123">
        <v>11568</v>
      </c>
      <c r="D54" s="29">
        <f>SUM(C54*A54)</f>
        <v>0</v>
      </c>
    </row>
    <row r="55" spans="1:4" x14ac:dyDescent="0.25">
      <c r="A55" s="27">
        <f>NonResidential!B29</f>
        <v>0</v>
      </c>
      <c r="B55" s="28">
        <v>1.5</v>
      </c>
      <c r="C55" s="123">
        <v>23163</v>
      </c>
      <c r="D55" s="29">
        <f>SUM(C55*A55)</f>
        <v>0</v>
      </c>
    </row>
    <row r="56" spans="1:4" x14ac:dyDescent="0.25">
      <c r="A56" s="27">
        <f>NonResidential!B30</f>
        <v>0</v>
      </c>
      <c r="B56" s="28">
        <v>2</v>
      </c>
      <c r="C56" s="123">
        <v>37055</v>
      </c>
      <c r="D56" s="29">
        <f>SUM(C56*A56)</f>
        <v>0</v>
      </c>
    </row>
    <row r="57" spans="1:4" x14ac:dyDescent="0.25">
      <c r="A57" s="27">
        <f>NonResidential!B31</f>
        <v>0</v>
      </c>
      <c r="B57" s="28">
        <v>3</v>
      </c>
      <c r="C57" s="123">
        <v>69489</v>
      </c>
      <c r="D57" s="29">
        <f>SUM(C57*A57)</f>
        <v>0</v>
      </c>
    </row>
    <row r="58" spans="1:4" x14ac:dyDescent="0.25">
      <c r="A58" s="27" t="s">
        <v>26</v>
      </c>
      <c r="C58" s="61" t="s">
        <v>144</v>
      </c>
      <c r="D58" s="120">
        <f>SUM(D53:D57)</f>
        <v>0</v>
      </c>
    </row>
  </sheetData>
  <sheetProtection algorithmName="SHA-512" hashValue="AycD/B1SrB7Wjxoy/0ZIXDKejuYIQoIgYgXB3d/oHZ9yU0UhUV5B+XfiwIf7J9t0YGjFQQkJJvl07KI2n94xZQ==" saltValue="zQo1efEw5wBdYW2jTVfHZA==" spinCount="100000" sheet="1" objects="1" scenarios="1"/>
  <conditionalFormatting sqref="A6:A26 A28:A47">
    <cfRule type="cellIs" dxfId="2" priority="1" operator="notEqual">
      <formula>0</formula>
    </cfRule>
    <cfRule type="cellIs" dxfId="1" priority="2" operator="greaterThan">
      <formula>0</formula>
    </cfRule>
    <cfRule type="cellIs" dxfId="0" priority="3" operator="lessThan">
      <formula>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EDFF-8AD1-4B88-A02D-CC3F4BEEC1EF}">
  <dimension ref="A1:A4"/>
  <sheetViews>
    <sheetView workbookViewId="0">
      <selection activeCell="A4" sqref="A4"/>
    </sheetView>
  </sheetViews>
  <sheetFormatPr defaultRowHeight="15" x14ac:dyDescent="0.25"/>
  <cols>
    <col min="1" max="1" width="82" style="26" customWidth="1"/>
  </cols>
  <sheetData>
    <row r="1" spans="1:1" ht="15.75" x14ac:dyDescent="0.25">
      <c r="A1" s="124" t="s">
        <v>80</v>
      </c>
    </row>
    <row r="3" spans="1:1" ht="30" x14ac:dyDescent="0.25">
      <c r="A3" s="125" t="s">
        <v>153</v>
      </c>
    </row>
    <row r="4" spans="1:1" x14ac:dyDescent="0.25">
      <c r="A4" s="125" t="s">
        <v>152</v>
      </c>
    </row>
  </sheetData>
  <sheetProtection algorithmName="SHA-512" hashValue="WTy8afv1C5VcoOUlT0sSNWowz4yv9PRuVXFf0tiDjFKsGH99CsAq/T23DqklvmsjcEFmNT9D9ufi+iEK8+sgeA==" saltValue="istokHKx5dQLj2kGjyqkc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Mixed Use Summation</vt:lpstr>
      <vt:lpstr>Residential</vt:lpstr>
      <vt:lpstr>NonResidential</vt:lpstr>
      <vt:lpstr>Source_Fire</vt:lpstr>
      <vt:lpstr>Source_Transport</vt:lpstr>
      <vt:lpstr>Source_Sewer</vt:lpstr>
      <vt:lpstr>Source_Water</vt:lpstr>
      <vt:lpstr>Changes</vt:lpstr>
      <vt:lpstr>'Mixed Use Summation'!Print_Area</vt:lpstr>
      <vt:lpstr>NonResidential!Print_Area</vt:lpstr>
      <vt:lpstr>Residential!Print_Area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Saunders</dc:creator>
  <cp:lastModifiedBy>Chris Saunders</cp:lastModifiedBy>
  <cp:lastPrinted>2025-10-02T20:51:28Z</cp:lastPrinted>
  <dcterms:created xsi:type="dcterms:W3CDTF">2022-06-15T19:23:11Z</dcterms:created>
  <dcterms:modified xsi:type="dcterms:W3CDTF">2026-03-10T21:10:52Z</dcterms:modified>
</cp:coreProperties>
</file>